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 7" sheetId="6" state="hidden" r:id="rId6"/>
    <sheet name="Приложение 7" sheetId="7" r:id="rId7"/>
    <sheet name="Приложение 8" sheetId="8" r:id="rId8"/>
    <sheet name="Приложение  9" sheetId="9" state="hidden" r:id="rId9"/>
    <sheet name="Приложение 9" sheetId="10" r:id="rId10"/>
    <sheet name="Приложение 10" sheetId="11" r:id="rId11"/>
  </sheets>
  <definedNames>
    <definedName name="OLE_LINK1" localSheetId="4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3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<sst xmlns="http://schemas.openxmlformats.org/spreadsheetml/2006/main" count="1433" uniqueCount="537">
  <si>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</si>
  <si>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</si>
  <si>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</si>
  <si>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</si>
  <si>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</si>
  <si>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</si>
  <si>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</si>
  <si>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</si>
  <si>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</si>
  <si>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</si>
  <si>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</si>
  <si>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</si>
  <si>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</si>
  <si>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</si>
  <si>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</si>
  <si>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</si>
  <si>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</si>
  <si>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</si>
  <si>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</si>
  <si>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</si>
  <si>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</si>
  <si>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</si>
  <si>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</si>
  <si>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</si>
  <si>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</si>
  <si>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</si>
  <si>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</si>
  <si>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</si>
  <si>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</si>
  <si>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</si>
  <si>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</si>
  <si>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</si>
  <si>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</si>
  <si>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</si>
  <si>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</si>
  <si>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</si>
  <si>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</si>
  <si>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</si>
  <si>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</si>
  <si>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</si>
  <si>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</si>
  <si>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</si>
  <si>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</si>
  <si>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</si>
  <si>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</si>
  <si>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</si>
  <si>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</si>
  <si>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</si>
  <si>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</si>
  <si>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</si>
  <si>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</si>
  <si>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</si>
  <si>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</si>
  <si>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</si>
  <si>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</si>
  <si>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</si>
  <si>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Наименование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</si>
  <si>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</si>
  <si>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</si>
  <si>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</si>
  <si>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</si>
  <si>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</si>
  <si>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</si>
  <si>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</si>
  <si>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</si>
  <si>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</si>
  <si>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</si>
  <si>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</si>
  <si>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</si>
  <si>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</si>
  <si>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</si>
  <si>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</si>
  <si>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</si>
  <si>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</si>
  <si>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</si>
  <si>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</si>
  <si>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</si>
  <si>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</si>
  <si>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</si>
  <si>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</si>
  <si>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</si>
  <si>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</si>
  <si>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</si>
  <si>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</si>
  <si>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</si>
  <si>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</si>
  <si>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</si>
  <si>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</si>
  <si>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</si>
  <si>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</si>
  <si>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</si>
  <si>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</si>
  <si>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</si>
  <si>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</si>
  <si>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</si>
  <si>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</si>
  <si>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</si>
  <si>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</si>
  <si>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</si>
  <si>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</si>
  <si>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</si>
  <si>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</si>
  <si>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</si>
  <si>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</si>
  <si>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</si>
  <si>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</si>
  <si>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Администрация Остаповского сельского поселения</t>
  </si>
  <si>
    <t>908 108 04020 01 0000 110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</si>
  <si>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</si>
  <si>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</si>
  <si>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</si>
  <si>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</si>
  <si>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</si>
  <si>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</si>
  <si>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</si>
  <si>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</si>
  <si>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</si>
  <si>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</si>
  <si>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</si>
  <si>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</si>
  <si>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</si>
  <si>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</si>
  <si>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</si>
  <si>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</si>
  <si>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</si>
  <si>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</si>
  <si>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</si>
  <si>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</si>
  <si>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</si>
  <si>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</si>
  <si>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</si>
  <si>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</si>
  <si>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</si>
  <si>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</si>
  <si>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</si>
  <si>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</si>
  <si>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</si>
  <si>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</si>
  <si>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</si>
  <si>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</si>
  <si>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</si>
  <si>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</si>
  <si>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</si>
  <si>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</si>
  <si>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</si>
  <si>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</si>
  <si>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</si>
  <si>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</si>
  <si>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</si>
  <si>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</si>
  <si>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</si>
  <si>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</si>
  <si>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</si>
  <si>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</si>
  <si>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</si>
  <si>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</si>
  <si>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</si>
  <si>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</si>
  <si>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</si>
  <si>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</si>
  <si>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</si>
  <si>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</si>
  <si>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</si>
  <si>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</si>
  <si>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</si>
  <si>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</si>
  <si>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</si>
  <si>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</si>
  <si>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</si>
  <si>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</si>
  <si>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</si>
  <si>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</si>
  <si>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</si>
  <si>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</si>
  <si>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</si>
  <si>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</si>
  <si>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</si>
  <si>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</si>
  <si>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</si>
  <si>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</si>
  <si>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</si>
  <si>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</si>
  <si>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</si>
  <si>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</si>
  <si>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</si>
  <si>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</si>
  <si>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</si>
  <si>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</si>
  <si>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</si>
  <si>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</si>
  <si>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</si>
  <si>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</si>
  <si>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</si>
  <si>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</si>
  <si>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</si>
  <si>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</si>
  <si>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</si>
  <si>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</si>
  <si>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</si>
  <si>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</si>
  <si>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</si>
  <si>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</si>
  <si>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</si>
  <si>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</si>
  <si>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</si>
  <si>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</si>
  <si>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</si>
  <si>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</si>
  <si>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</si>
  <si>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</si>
  <si>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</si>
  <si>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</si>
  <si>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</si>
  <si>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</si>
  <si>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</si>
  <si>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</si>
  <si>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</si>
  <si>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</si>
  <si>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</si>
  <si>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</si>
  <si>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</si>
  <si>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</si>
  <si>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</si>
  <si>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</si>
  <si>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</si>
  <si>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</si>
  <si>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</si>
  <si>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</si>
  <si>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</si>
  <si>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</si>
  <si>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</si>
  <si>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</si>
  <si>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</si>
  <si>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</si>
  <si>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</si>
  <si>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</si>
  <si>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</si>
  <si>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</si>
  <si>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</si>
  <si>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</si>
  <si>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</si>
  <si>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</si>
  <si>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</si>
  <si>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</si>
  <si>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</si>
  <si>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</si>
  <si>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</si>
  <si>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</si>
  <si>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</si>
  <si>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</si>
  <si>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</si>
  <si>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</si>
  <si>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</si>
  <si>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</si>
  <si>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</si>
  <si>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</si>
  <si>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</si>
  <si>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</si>
  <si>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</si>
  <si>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</si>
  <si>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</si>
  <si>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</si>
  <si>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</si>
  <si>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</si>
  <si>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</si>
  <si>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</si>
  <si>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</si>
  <si>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</si>
  <si>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</si>
  <si>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</si>
  <si>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</si>
  <si>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</si>
  <si>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</si>
  <si>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</si>
  <si>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</si>
  <si>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</si>
  <si>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</si>
  <si>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</si>
  <si>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</si>
  <si>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</si>
  <si>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</si>
  <si>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</si>
  <si>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>Приложение №6</t>
  </si>
  <si>
    <t>Приложение 10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</si>
  <si>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</si>
  <si>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</si>
  <si>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</si>
  <si>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</si>
  <si>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</si>
  <si>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</si>
  <si>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</si>
  <si>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</si>
  <si>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</si>
  <si>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</si>
  <si>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</si>
  <si>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</si>
  <si>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</si>
  <si>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</si>
  <si>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</si>
  <si>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</si>
  <si>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</si>
  <si>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</si>
  <si>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</si>
  <si>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</si>
  <si>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</si>
  <si>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</si>
  <si>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</si>
  <si>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</si>
  <si>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</si>
  <si>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</si>
  <si>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</si>
  <si>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</si>
  <si>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</si>
  <si>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</si>
  <si>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</si>
  <si>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</si>
  <si>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</si>
  <si>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</si>
  <si>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</si>
  <si>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</si>
  <si>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</si>
  <si>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</si>
  <si>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</si>
  <si>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</si>
  <si>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</si>
  <si>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</si>
  <si>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</si>
  <si>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</si>
  <si>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</si>
  <si>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</si>
  <si>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</si>
  <si>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</si>
  <si>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</si>
  <si>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</si>
  <si>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</si>
  <si>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</si>
  <si>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</si>
  <si>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</si>
  <si>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</si>
  <si>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</si>
  <si>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</si>
  <si>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05 1 01 00180</t>
  </si>
  <si>
    <t>0105</t>
  </si>
  <si>
    <t>Судебная система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</si>
  <si>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</si>
  <si>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</si>
  <si>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</si>
  <si>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</si>
  <si>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</si>
  <si>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</si>
  <si>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</si>
  <si>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</si>
  <si>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</si>
  <si>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</si>
  <si>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</si>
  <si>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</si>
  <si>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</si>
  <si>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</si>
  <si>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</si>
  <si>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</si>
  <si>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</si>
  <si>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</si>
  <si>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</si>
  <si>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</si>
  <si>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</si>
  <si>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</si>
  <si>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</si>
  <si>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</si>
  <si>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</si>
  <si>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</si>
  <si>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</si>
  <si>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</si>
  <si>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</si>
  <si>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</si>
  <si>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</si>
  <si>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</si>
  <si>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</si>
  <si>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</si>
  <si>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</si>
  <si>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</si>
  <si>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</si>
  <si>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</si>
  <si>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</si>
  <si>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</si>
  <si>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</si>
  <si>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</si>
  <si>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</si>
  <si>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</si>
  <si>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</si>
  <si>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</si>
  <si>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</si>
  <si>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</si>
  <si>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</si>
  <si>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</si>
  <si>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</si>
  <si>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</si>
  <si>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</si>
  <si>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</si>
  <si>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</si>
  <si>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</si>
  <si>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</si>
  <si>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</si>
  <si>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</si>
  <si>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</si>
  <si>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</si>
  <si>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</si>
  <si>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</si>
  <si>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</si>
  <si>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</si>
  <si>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</si>
  <si>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</si>
  <si>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</si>
  <si>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</si>
  <si>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</si>
  <si>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</si>
  <si>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</si>
  <si>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</si>
  <si>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</si>
  <si>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</si>
  <si>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</si>
  <si>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</si>
  <si>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</si>
  <si>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</si>
  <si>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</si>
  <si>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</si>
  <si>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</si>
  <si>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</si>
  <si>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</si>
  <si>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</si>
  <si>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</si>
  <si>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</si>
  <si>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</si>
  <si>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</si>
  <si>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 xml:space="preserve">    908 2 02 29999 10 0000 150</t>
  </si>
  <si>
    <t>36 9 00 00280</t>
  </si>
  <si>
    <t>36 9 00 00290</t>
  </si>
  <si>
    <t>36 0 00 00000</t>
  </si>
  <si>
    <t>31 0 00 00000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</si>
  <si>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</si>
  <si>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</si>
  <si>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ИТОГО</t>
  </si>
  <si>
    <t>05 2 01 00200</t>
  </si>
  <si>
    <t>000 2 02 30000 00 0000 150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</si>
  <si>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</si>
  <si>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>0600000000</t>
  </si>
  <si>
    <t xml:space="preserve">04 1 01 00160 </t>
  </si>
  <si>
    <t>3 49 0 0 51180</t>
  </si>
  <si>
    <t>3 49 00 51180</t>
  </si>
  <si>
    <t>02 1 01 00040</t>
  </si>
  <si>
    <t xml:space="preserve">02 2 01 00090 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</si>
  <si>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</si>
  <si>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</si>
  <si>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</si>
  <si>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</si>
  <si>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</si>
  <si>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</si>
  <si>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</si>
  <si>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2022 год</t>
  </si>
  <si>
    <t>000 01 00 00 00 00 0000 000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</si>
  <si>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</si>
  <si>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</si>
  <si>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</si>
  <si>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</si>
  <si>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</si>
  <si>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 xml:space="preserve">                                  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</si>
  <si>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</si>
  <si>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</si>
  <si>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>Проведение специальной оценки условий труда (Закупка товаров, работ и услуг для государственных (муниципальных) нужд)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</si>
  <si>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</si>
  <si>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</si>
  <si>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</si>
  <si>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</si>
  <si>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</si>
  <si>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</si>
  <si>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</si>
  <si>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06 0 00 00000 </t>
  </si>
  <si>
    <t xml:space="preserve">02 1  01 00040  </t>
  </si>
  <si>
    <t xml:space="preserve">02 1 00 00000 </t>
  </si>
  <si>
    <t>02 1  01 00030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</si>
  <si>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</si>
  <si>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</si>
  <si>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</si>
  <si>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Код главного распоря-дителя</t>
  </si>
  <si>
    <t xml:space="preserve">     908 2 02 15002 10 0000 150</t>
  </si>
  <si>
    <t xml:space="preserve">     908 2 02 15001 10 0000 150</t>
  </si>
  <si>
    <t xml:space="preserve">    908 2 02 35118 10 0000 150 </t>
  </si>
  <si>
    <t>Организация проведения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</si>
  <si>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сельского поселения на 2021  год и плановый период 2022 и 2023 годов"</t>
  </si>
  <si>
    <t>2023 год</t>
  </si>
  <si>
    <t xml:space="preserve"> на 2021 год и плановый период 2022 и 2023 годов                    </t>
  </si>
  <si>
    <t>Сумма  руб. на 2023 г</t>
  </si>
  <si>
    <t>сельского поселения на 2021 год и плановы период 2022 и 2023 годов"</t>
  </si>
  <si>
    <t>Администрация Остаповского сельского поселения Шуйского муниципального района Ивановской области</t>
  </si>
  <si>
    <t xml:space="preserve"> Обеспечение функций администрации поселения  (Закупка товаров, работ и услуг для государственных (муниципальных) нужд)</t>
  </si>
  <si>
    <t>908 1 17 01050 10 0000 180</t>
  </si>
  <si>
    <t>908 2 19 60010 10 0000 150</t>
  </si>
  <si>
    <t>34 9 00 00000</t>
  </si>
  <si>
    <t>36 9 0 00 00000</t>
  </si>
  <si>
    <t>Организация медицинских осмотров, (Закупка товаров, работ и услуг для государственных (муниципальных) нужд)</t>
  </si>
  <si>
    <t>041 01 00150</t>
  </si>
  <si>
    <t>Приложение № 2 к решению Совета от 28.12.2020 № 30 "О бюджете Остаповского сельского поселения на 2021 и плановый период 2022 и 2023 годов"</t>
  </si>
  <si>
    <t xml:space="preserve">к решению Совета от 28.12.2020 № 30 "О бюджете  Остаповского </t>
  </si>
  <si>
    <t xml:space="preserve">                                     Приложение № 4 к решению Совета от 28.12.2020 № 30   "О бюджете Остаповского сельского поселения на 2021                                                                  год и плановый период 2022 и 2023 годов"                                                                        </t>
  </si>
  <si>
    <t xml:space="preserve">                                  к решению Совета от 28.12.2020 № 30 "О бюджете Остаповского сельского поселения                                                                               на 2021 год  и плановый период 2022 и 2023 годов"</t>
  </si>
  <si>
    <t>Исполнение судебных актов</t>
  </si>
  <si>
    <t>35 9 00 00000</t>
  </si>
  <si>
    <t>359 00 00000</t>
  </si>
  <si>
    <t>359 00 00340</t>
  </si>
  <si>
    <t>Исполнение судебных актов  (Закупка товаров, работ и услуг для государственных (муниципальных) нужд)</t>
  </si>
  <si>
    <t>к решению Совета  от 28.12.2020 № 30 "О бюджете Остаповского сельского поселения на 2021 год                                                                    и плановый период 2022 и 2023 годов</t>
  </si>
  <si>
    <t xml:space="preserve">                                                                                      к решению Совета  от 28.12.2020 № 30 "О бюджете  Остаповского     </t>
  </si>
  <si>
    <t xml:space="preserve">                                                                                      к решению Совета  от 28.12.2020 № 30 "О бюджете  Остаповского   </t>
  </si>
  <si>
    <t xml:space="preserve">сельского поселения на 2021 год и плановы период 2022 и 2023 годов"  </t>
  </si>
  <si>
    <t xml:space="preserve">                                                                                              Приложение № 9                   </t>
  </si>
  <si>
    <t>к решению Совета от 28.12.2020 № 30 "О бюджете Остаповского сельского поселения на 2021 год и плановый период 2022 и 2023 годов "</t>
  </si>
  <si>
    <t>35 9 00 0040</t>
  </si>
  <si>
    <t>Исполнение судебных актов (Закупка товаров, работ и услуг для государственных (муниципальных) нужд)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</si>
  <si>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бюджетов   на 2021 год и плановый период 2022 и 2023 годов </t>
    </r>
  </si>
  <si>
    <t xml:space="preserve">Перечень  и коды главных администраторов доходов бюджета Остаповского сельского поселения на 2021 год и на плановый период 2022 и 2023 годов
</t>
  </si>
  <si>
    <t xml:space="preserve">Источники внутреннего финансирования дефицита бюджета Остаповского сельского поселения на 2021 год и плановый период 2022 и 2023 годов                                                      </t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</si>
  <si>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 бюджета сельского поселения на 2021 год                                                                                                                                         </t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</si>
  <si>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2022 и 2023 годов                                                                                                                          </t>
  </si>
  <si>
    <t xml:space="preserve">Ведомственная структура расходов сельского поселения классификации расходов                                                                бюджета сельского поселения на 2021 год                                                                                                                                       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</si>
  <si>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2021 год и на плановый период 2022 и 2023 годов                         
</t>
  </si>
  <si>
    <t>Сумма  с учетом изменений на 2021 г (руб.).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</si>
  <si>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</si>
  <si>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>38 0 00 00000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</si>
  <si>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
</t>
  </si>
  <si>
    <t>38 9 00 51200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</si>
  <si>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</si>
  <si>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Сумма  руб. на 2022 гс учетом изменений</t>
  </si>
  <si>
    <t>Суммас учетом изменений 2021 год ( руб.)</t>
  </si>
  <si>
    <t>3890051200</t>
  </si>
  <si>
    <t>Сумма руб.</t>
  </si>
  <si>
    <t xml:space="preserve">Ведомственная структура расходов бюджета Остаповского сельского поселения на 2022 и 2023 годов                                                                                                                                                                       </t>
  </si>
  <si>
    <t>Сумма  сучетом изменений на 2021 год (руб.)</t>
  </si>
  <si>
    <t xml:space="preserve">908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</si>
</sst>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</numFmts>
  <fonts count="6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61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justify" vertical="center" wrapText="1"/>
    </xf>
    <xf numFmtId="0" fontId="12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wrapText="1"/>
    </xf>
    <xf numFmtId="0" fontId="12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2" fillId="37" borderId="10" xfId="0" applyFont="1" applyFill="1" applyBorder="1" applyAlignment="1">
      <alignment horizontal="justify"/>
    </xf>
    <xf numFmtId="0" fontId="58" fillId="38" borderId="10" xfId="0" applyFont="1" applyFill="1" applyBorder="1" applyAlignment="1">
      <alignment horizontal="justify"/>
    </xf>
    <xf numFmtId="0" fontId="59" fillId="37" borderId="10" xfId="0" applyFont="1" applyFill="1" applyBorder="1" applyAlignment="1">
      <alignment horizontal="justify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14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14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4" fontId="12" fillId="37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2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36" borderId="1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right" vertical="center"/>
    </xf>
    <xf numFmtId="2" fontId="61" fillId="0" borderId="1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0" fontId="57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2" fillId="0" borderId="12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4" fillId="39" borderId="10" xfId="0" applyFont="1" applyFill="1" applyBorder="1" applyAlignment="1">
      <alignment vertical="center"/>
    </xf>
    <xf numFmtId="0" fontId="64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/>
    </xf>
    <xf numFmtId="2" fontId="0" fillId="0" borderId="1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4" fontId="4" fillId="38" borderId="11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justify" vertical="center" wrapText="1"/>
    </xf>
    <xf numFmtId="0" fontId="4" fillId="37" borderId="11" xfId="0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wrapText="1"/>
    </xf>
    <xf numFmtId="0" fontId="12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justify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4" fontId="13" fillId="37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justify" vertical="center" wrapText="1"/>
    </xf>
    <xf numFmtId="0" fontId="4" fillId="37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5" fillId="32" borderId="12" xfId="63" applyFont="1" applyBorder="1" applyAlignment="1">
      <alignment vertical="center" wrapText="1"/>
    </xf>
    <xf numFmtId="49" fontId="65" fillId="32" borderId="13" xfId="63" applyNumberFormat="1" applyFont="1" applyBorder="1" applyAlignment="1">
      <alignment horizontal="center" vertical="center" wrapText="1"/>
    </xf>
    <xf numFmtId="4" fontId="65" fillId="32" borderId="13" xfId="63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37" borderId="10" xfId="0" applyFont="1" applyFill="1" applyBorder="1" applyAlignment="1">
      <alignment horizontal="justify"/>
    </xf>
    <xf numFmtId="49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R52"/>
  <sheetViews>
    <sheetView zoomScalePageLayoutView="0" workbookViewId="0" topLeftCell="A19">
      <selection activeCell="H10" sqref="H10"/>
    </sheetView>
  </sheetViews>
  <sheetFormatPr defaultColWidth="9.00390625" defaultRowHeight="15.75"/>
  <cols>
    <col min="1" max="1" width="3.875" style="0" customWidth="1"/>
    <col min="2" max="2" width="34.375" style="0" customWidth="1"/>
    <col min="3" max="3" width="8.25390625" style="0" customWidth="1"/>
    <col min="4" max="4" width="7.0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3:9" ht="15.75">
      <c r="C3" s="295"/>
      <c r="D3" s="295"/>
      <c r="E3" s="295"/>
      <c r="F3" s="295"/>
      <c r="G3" s="356" t="s">
        <v>513</v>
      </c>
      <c r="H3" s="356"/>
      <c r="I3" s="356"/>
    </row>
    <row r="4" spans="3:9" ht="15.75">
      <c r="C4" s="356" t="s">
        <v>511</v>
      </c>
      <c r="D4" s="361"/>
      <c r="E4" s="361"/>
      <c r="F4" s="361"/>
      <c r="G4" s="361"/>
      <c r="H4" s="361"/>
      <c r="I4" s="361"/>
    </row>
    <row r="5" spans="3:9" ht="15.75">
      <c r="C5" s="347" t="s">
        <v>512</v>
      </c>
      <c r="D5" s="360"/>
      <c r="E5" s="360"/>
      <c r="F5" s="360"/>
      <c r="G5" s="360"/>
      <c r="H5" s="360"/>
      <c r="I5" s="360"/>
    </row>
    <row r="6" spans="7:9" ht="15.75">
      <c r="G6" s="347" t="s">
        <v>464</v>
      </c>
      <c r="H6" s="347"/>
      <c r="I6" s="357"/>
    </row>
    <row r="7" ht="18.75">
      <c r="B7" s="21"/>
    </row>
    <row r="8" spans="2:9" ht="33.75" customHeight="1">
      <c r="B8" s="340" t="s">
        <v>534</v>
      </c>
      <c r="C8" s="340"/>
      <c r="D8" s="340"/>
      <c r="E8" s="340"/>
      <c r="F8" s="340"/>
      <c r="G8" s="340"/>
      <c r="H8" s="340"/>
      <c r="I8" s="329"/>
    </row>
    <row r="9" ht="19.5" thickBot="1">
      <c r="B9" s="20"/>
    </row>
    <row r="10" spans="2:9" ht="97.5" customHeight="1" thickBot="1">
      <c r="B10" s="2" t="s">
        <v>56</v>
      </c>
      <c r="C10" s="2" t="s">
        <v>482</v>
      </c>
      <c r="D10" s="2" t="s">
        <v>45</v>
      </c>
      <c r="E10" s="2" t="s">
        <v>46</v>
      </c>
      <c r="F10" s="2" t="s">
        <v>83</v>
      </c>
      <c r="G10" s="3" t="s">
        <v>61</v>
      </c>
      <c r="H10" s="2" t="s">
        <v>535</v>
      </c>
      <c r="I10" s="2" t="s">
        <v>533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32.25" thickBot="1">
      <c r="B12" s="27" t="s">
        <v>106</v>
      </c>
      <c r="C12" s="28">
        <v>908</v>
      </c>
      <c r="D12" s="28"/>
      <c r="E12" s="28"/>
      <c r="F12" s="28"/>
      <c r="G12" s="28"/>
      <c r="H12" s="158">
        <f>SUM(H13:H43)</f>
        <v>10258821.2</v>
      </c>
      <c r="I12" s="158">
        <f>SUM(I13:I43)</f>
        <v>9942664.3</v>
      </c>
    </row>
    <row r="13" spans="2:9" ht="148.5" customHeight="1" thickBot="1">
      <c r="B13" s="159" t="s">
        <v>28</v>
      </c>
      <c r="C13" s="160">
        <v>908</v>
      </c>
      <c r="D13" s="161" t="s">
        <v>0</v>
      </c>
      <c r="E13" s="161" t="s">
        <v>2</v>
      </c>
      <c r="F13" s="161" t="s">
        <v>247</v>
      </c>
      <c r="G13" s="161" t="s">
        <v>148</v>
      </c>
      <c r="H13" s="162">
        <v>790983</v>
      </c>
      <c r="I13" s="162">
        <v>790983</v>
      </c>
    </row>
    <row r="14" spans="2:9" ht="142.5" customHeight="1" thickBot="1">
      <c r="B14" s="7" t="s">
        <v>25</v>
      </c>
      <c r="C14" s="18" t="s">
        <v>133</v>
      </c>
      <c r="D14" s="18" t="s">
        <v>0</v>
      </c>
      <c r="E14" s="18" t="s">
        <v>1</v>
      </c>
      <c r="F14" s="18" t="s">
        <v>189</v>
      </c>
      <c r="G14" s="18">
        <v>100</v>
      </c>
      <c r="H14" s="49">
        <v>3535285</v>
      </c>
      <c r="I14" s="49">
        <v>3535285</v>
      </c>
    </row>
    <row r="15" spans="2:9" ht="70.5" customHeight="1" thickBot="1">
      <c r="B15" s="7" t="s">
        <v>26</v>
      </c>
      <c r="C15" s="18" t="s">
        <v>133</v>
      </c>
      <c r="D15" s="18" t="s">
        <v>0</v>
      </c>
      <c r="E15" s="18" t="s">
        <v>1</v>
      </c>
      <c r="F15" s="18" t="s">
        <v>189</v>
      </c>
      <c r="G15" s="18">
        <v>200</v>
      </c>
      <c r="H15" s="49">
        <v>604200</v>
      </c>
      <c r="I15" s="49">
        <v>604200</v>
      </c>
    </row>
    <row r="16" spans="2:9" ht="70.5" customHeight="1" thickBot="1">
      <c r="B16" s="7" t="s">
        <v>284</v>
      </c>
      <c r="C16" s="18" t="s">
        <v>133</v>
      </c>
      <c r="D16" s="18" t="s">
        <v>0</v>
      </c>
      <c r="E16" s="18" t="s">
        <v>1</v>
      </c>
      <c r="F16" s="18" t="s">
        <v>189</v>
      </c>
      <c r="G16" s="18">
        <v>800</v>
      </c>
      <c r="H16" s="49">
        <v>1500</v>
      </c>
      <c r="I16" s="49">
        <v>1500</v>
      </c>
    </row>
    <row r="17" spans="2:9" ht="141" customHeight="1" thickBot="1">
      <c r="B17" s="7" t="s">
        <v>127</v>
      </c>
      <c r="C17" s="148" t="s">
        <v>133</v>
      </c>
      <c r="D17" s="148" t="s">
        <v>0</v>
      </c>
      <c r="E17" s="148" t="s">
        <v>149</v>
      </c>
      <c r="F17" s="148" t="s">
        <v>292</v>
      </c>
      <c r="G17" s="148" t="s">
        <v>90</v>
      </c>
      <c r="H17" s="163">
        <v>50000</v>
      </c>
      <c r="I17" s="163">
        <v>50000</v>
      </c>
    </row>
    <row r="18" spans="2:9" ht="102" customHeight="1">
      <c r="B18" s="46" t="s">
        <v>71</v>
      </c>
      <c r="C18" s="358" t="s">
        <v>133</v>
      </c>
      <c r="D18" s="358" t="s">
        <v>0</v>
      </c>
      <c r="E18" s="358">
        <v>13</v>
      </c>
      <c r="F18" s="358" t="s">
        <v>270</v>
      </c>
      <c r="G18" s="358">
        <v>200</v>
      </c>
      <c r="H18" s="354">
        <v>100000</v>
      </c>
      <c r="I18" s="354">
        <v>100000</v>
      </c>
    </row>
    <row r="19" spans="2:9" ht="57" customHeight="1" thickBot="1">
      <c r="B19" s="25" t="s">
        <v>48</v>
      </c>
      <c r="C19" s="359"/>
      <c r="D19" s="359"/>
      <c r="E19" s="359"/>
      <c r="F19" s="359"/>
      <c r="G19" s="359"/>
      <c r="H19" s="355"/>
      <c r="I19" s="355"/>
    </row>
    <row r="20" spans="2:9" ht="135.75" customHeight="1" thickBot="1">
      <c r="B20" s="8" t="s">
        <v>30</v>
      </c>
      <c r="C20" s="18" t="s">
        <v>133</v>
      </c>
      <c r="D20" s="18" t="s">
        <v>0</v>
      </c>
      <c r="E20" s="18">
        <v>13</v>
      </c>
      <c r="F20" s="18" t="s">
        <v>271</v>
      </c>
      <c r="G20" s="18">
        <v>200</v>
      </c>
      <c r="H20" s="49">
        <v>5000</v>
      </c>
      <c r="I20" s="49">
        <v>5000</v>
      </c>
    </row>
    <row r="21" spans="2:9" ht="112.5" customHeight="1" thickBot="1">
      <c r="B21" s="55" t="s">
        <v>296</v>
      </c>
      <c r="C21" s="161" t="s">
        <v>133</v>
      </c>
      <c r="D21" s="161" t="s">
        <v>0</v>
      </c>
      <c r="E21" s="161">
        <v>13</v>
      </c>
      <c r="F21" s="161" t="s">
        <v>194</v>
      </c>
      <c r="G21" s="161">
        <v>200</v>
      </c>
      <c r="H21" s="162">
        <v>20000</v>
      </c>
      <c r="I21" s="162">
        <v>20000</v>
      </c>
    </row>
    <row r="22" spans="2:9" ht="171" customHeight="1" thickBot="1">
      <c r="B22" s="8" t="s">
        <v>199</v>
      </c>
      <c r="C22" s="18" t="s">
        <v>133</v>
      </c>
      <c r="D22" s="18" t="s">
        <v>0</v>
      </c>
      <c r="E22" s="18" t="s">
        <v>138</v>
      </c>
      <c r="F22" s="18" t="s">
        <v>255</v>
      </c>
      <c r="G22" s="18" t="s">
        <v>76</v>
      </c>
      <c r="H22" s="49">
        <v>80000</v>
      </c>
      <c r="I22" s="49">
        <v>80000</v>
      </c>
    </row>
    <row r="23" spans="2:9" ht="111" customHeight="1" thickBot="1">
      <c r="B23" s="58" t="s">
        <v>297</v>
      </c>
      <c r="C23" s="161" t="s">
        <v>133</v>
      </c>
      <c r="D23" s="161" t="s">
        <v>0</v>
      </c>
      <c r="E23" s="161" t="s">
        <v>138</v>
      </c>
      <c r="F23" s="161" t="s">
        <v>303</v>
      </c>
      <c r="G23" s="161" t="s">
        <v>76</v>
      </c>
      <c r="H23" s="162">
        <v>350000</v>
      </c>
      <c r="I23" s="162">
        <v>350000</v>
      </c>
    </row>
    <row r="24" spans="2:9" ht="112.5" customHeight="1" thickBot="1">
      <c r="B24" s="8" t="s">
        <v>140</v>
      </c>
      <c r="C24" s="18" t="s">
        <v>133</v>
      </c>
      <c r="D24" s="18" t="s">
        <v>0</v>
      </c>
      <c r="E24" s="18" t="s">
        <v>138</v>
      </c>
      <c r="F24" s="18" t="s">
        <v>273</v>
      </c>
      <c r="G24" s="18" t="s">
        <v>76</v>
      </c>
      <c r="H24" s="49">
        <v>6000</v>
      </c>
      <c r="I24" s="49">
        <v>6000</v>
      </c>
    </row>
    <row r="25" spans="2:9" ht="60.75" customHeight="1" thickBot="1">
      <c r="B25" s="25" t="s">
        <v>73</v>
      </c>
      <c r="C25" s="18" t="s">
        <v>133</v>
      </c>
      <c r="D25" s="18" t="s">
        <v>0</v>
      </c>
      <c r="E25" s="18">
        <v>13</v>
      </c>
      <c r="F25" s="18" t="s">
        <v>272</v>
      </c>
      <c r="G25" s="18" t="s">
        <v>90</v>
      </c>
      <c r="H25" s="49">
        <v>9000</v>
      </c>
      <c r="I25" s="49">
        <v>9000</v>
      </c>
    </row>
    <row r="26" spans="2:9" ht="95.25" customHeight="1" thickBot="1">
      <c r="B26" s="55" t="s">
        <v>145</v>
      </c>
      <c r="C26" s="161" t="s">
        <v>133</v>
      </c>
      <c r="D26" s="161" t="s">
        <v>0</v>
      </c>
      <c r="E26" s="161" t="s">
        <v>138</v>
      </c>
      <c r="F26" s="161" t="s">
        <v>291</v>
      </c>
      <c r="G26" s="161" t="s">
        <v>76</v>
      </c>
      <c r="H26" s="162">
        <v>50000</v>
      </c>
      <c r="I26" s="162">
        <v>20000</v>
      </c>
    </row>
    <row r="27" spans="2:9" ht="93" customHeight="1" thickBot="1">
      <c r="B27" s="55" t="s">
        <v>50</v>
      </c>
      <c r="C27" s="161" t="s">
        <v>133</v>
      </c>
      <c r="D27" s="161" t="s">
        <v>0</v>
      </c>
      <c r="E27" s="161" t="s">
        <v>138</v>
      </c>
      <c r="F27" s="161" t="s">
        <v>200</v>
      </c>
      <c r="G27" s="161" t="s">
        <v>76</v>
      </c>
      <c r="H27" s="162">
        <v>120000</v>
      </c>
      <c r="I27" s="162">
        <v>100000</v>
      </c>
    </row>
    <row r="28" spans="2:9" ht="110.25" customHeight="1" thickBot="1">
      <c r="B28" s="55" t="s">
        <v>463</v>
      </c>
      <c r="C28" s="161" t="s">
        <v>133</v>
      </c>
      <c r="D28" s="161" t="s">
        <v>0</v>
      </c>
      <c r="E28" s="161" t="s">
        <v>138</v>
      </c>
      <c r="F28" s="161" t="s">
        <v>224</v>
      </c>
      <c r="G28" s="161" t="s">
        <v>76</v>
      </c>
      <c r="H28" s="162">
        <v>0</v>
      </c>
      <c r="I28" s="162">
        <v>0</v>
      </c>
    </row>
    <row r="29" spans="2:9" ht="97.5" customHeight="1" thickBot="1">
      <c r="B29" s="25" t="s">
        <v>237</v>
      </c>
      <c r="C29" s="18" t="s">
        <v>133</v>
      </c>
      <c r="D29" s="18" t="s">
        <v>0</v>
      </c>
      <c r="E29" s="18" t="s">
        <v>138</v>
      </c>
      <c r="F29" s="18" t="s">
        <v>445</v>
      </c>
      <c r="G29" s="18" t="s">
        <v>76</v>
      </c>
      <c r="H29" s="49">
        <v>25000</v>
      </c>
      <c r="I29" s="49">
        <v>25000</v>
      </c>
    </row>
    <row r="30" spans="2:9" ht="79.5" customHeight="1" thickBot="1">
      <c r="B30" s="25" t="s">
        <v>238</v>
      </c>
      <c r="C30" s="18" t="s">
        <v>133</v>
      </c>
      <c r="D30" s="18" t="s">
        <v>0</v>
      </c>
      <c r="E30" s="18" t="s">
        <v>138</v>
      </c>
      <c r="F30" s="18" t="s">
        <v>225</v>
      </c>
      <c r="G30" s="18" t="s">
        <v>76</v>
      </c>
      <c r="H30" s="49">
        <v>0</v>
      </c>
      <c r="I30" s="49">
        <v>0</v>
      </c>
    </row>
    <row r="31" spans="2:9" ht="83.25" customHeight="1" thickBot="1">
      <c r="B31" s="159" t="s">
        <v>443</v>
      </c>
      <c r="C31" s="161" t="s">
        <v>133</v>
      </c>
      <c r="D31" s="161" t="s">
        <v>0</v>
      </c>
      <c r="E31" s="161" t="s">
        <v>138</v>
      </c>
      <c r="F31" s="161" t="s">
        <v>275</v>
      </c>
      <c r="G31" s="161" t="s">
        <v>76</v>
      </c>
      <c r="H31" s="162">
        <v>15000</v>
      </c>
      <c r="I31" s="162">
        <v>15000</v>
      </c>
    </row>
    <row r="32" spans="2:9" ht="83.25" customHeight="1" thickBot="1">
      <c r="B32" s="159"/>
      <c r="C32" s="161" t="s">
        <v>536</v>
      </c>
      <c r="D32" s="161" t="s">
        <v>0</v>
      </c>
      <c r="E32" s="161" t="s">
        <v>138</v>
      </c>
      <c r="F32" s="161" t="s">
        <v>532</v>
      </c>
      <c r="G32" s="161" t="s">
        <v>76</v>
      </c>
      <c r="H32" s="162">
        <v>0</v>
      </c>
      <c r="I32" s="162"/>
    </row>
    <row r="33" spans="2:9" ht="165" customHeight="1" thickBot="1">
      <c r="B33" s="7" t="s">
        <v>74</v>
      </c>
      <c r="C33" s="18" t="s">
        <v>133</v>
      </c>
      <c r="D33" s="18" t="s">
        <v>2</v>
      </c>
      <c r="E33" s="18" t="s">
        <v>3</v>
      </c>
      <c r="F33" s="18" t="s">
        <v>135</v>
      </c>
      <c r="G33" s="18">
        <v>100</v>
      </c>
      <c r="H33" s="49">
        <v>230700</v>
      </c>
      <c r="I33" s="49">
        <v>238500</v>
      </c>
    </row>
    <row r="34" spans="2:9" ht="96.75" customHeight="1" thickBot="1">
      <c r="B34" s="25" t="s">
        <v>75</v>
      </c>
      <c r="C34" s="18" t="s">
        <v>133</v>
      </c>
      <c r="D34" s="18" t="s">
        <v>2</v>
      </c>
      <c r="E34" s="18" t="s">
        <v>3</v>
      </c>
      <c r="F34" s="18" t="s">
        <v>305</v>
      </c>
      <c r="G34" s="18">
        <v>200</v>
      </c>
      <c r="H34" s="49">
        <v>4000</v>
      </c>
      <c r="I34" s="49">
        <v>5000</v>
      </c>
    </row>
    <row r="35" spans="2:9" ht="82.5" customHeight="1" thickBot="1">
      <c r="B35" s="25" t="s">
        <v>78</v>
      </c>
      <c r="C35" s="18" t="s">
        <v>133</v>
      </c>
      <c r="D35" s="18" t="s">
        <v>3</v>
      </c>
      <c r="E35" s="18" t="s">
        <v>77</v>
      </c>
      <c r="F35" s="18" t="s">
        <v>251</v>
      </c>
      <c r="G35" s="18">
        <v>200</v>
      </c>
      <c r="H35" s="49">
        <v>150000</v>
      </c>
      <c r="I35" s="49">
        <v>150000</v>
      </c>
    </row>
    <row r="36" spans="2:9" ht="110.25" customHeight="1" thickBot="1">
      <c r="B36" s="7" t="s">
        <v>144</v>
      </c>
      <c r="C36" s="18" t="s">
        <v>133</v>
      </c>
      <c r="D36" s="18" t="s">
        <v>3</v>
      </c>
      <c r="E36" s="18">
        <v>10</v>
      </c>
      <c r="F36" s="18" t="s">
        <v>156</v>
      </c>
      <c r="G36" s="18">
        <v>600</v>
      </c>
      <c r="H36" s="49">
        <v>70300</v>
      </c>
      <c r="I36" s="49">
        <v>70300</v>
      </c>
    </row>
    <row r="37" spans="2:9" ht="77.25" customHeight="1" thickBot="1">
      <c r="B37" s="7" t="s">
        <v>51</v>
      </c>
      <c r="C37" s="18" t="s">
        <v>133</v>
      </c>
      <c r="D37" s="18" t="s">
        <v>4</v>
      </c>
      <c r="E37" s="18" t="s">
        <v>3</v>
      </c>
      <c r="F37" s="18" t="s">
        <v>341</v>
      </c>
      <c r="G37" s="18">
        <v>200</v>
      </c>
      <c r="H37" s="49">
        <v>850000</v>
      </c>
      <c r="I37" s="49">
        <v>850000</v>
      </c>
    </row>
    <row r="38" spans="2:9" ht="100.5" customHeight="1" thickBot="1">
      <c r="B38" s="7" t="s">
        <v>285</v>
      </c>
      <c r="C38" s="18" t="s">
        <v>133</v>
      </c>
      <c r="D38" s="18" t="s">
        <v>4</v>
      </c>
      <c r="E38" s="18" t="s">
        <v>3</v>
      </c>
      <c r="F38" s="18" t="s">
        <v>212</v>
      </c>
      <c r="G38" s="18">
        <v>200</v>
      </c>
      <c r="H38" s="49">
        <v>500000</v>
      </c>
      <c r="I38" s="49">
        <v>500000</v>
      </c>
    </row>
    <row r="39" spans="2:9" ht="66" customHeight="1" thickBot="1">
      <c r="B39" s="7" t="s">
        <v>252</v>
      </c>
      <c r="C39" s="18" t="s">
        <v>133</v>
      </c>
      <c r="D39" s="18" t="s">
        <v>4</v>
      </c>
      <c r="E39" s="18" t="s">
        <v>3</v>
      </c>
      <c r="F39" s="18" t="s">
        <v>441</v>
      </c>
      <c r="G39" s="18">
        <v>200</v>
      </c>
      <c r="H39" s="49">
        <v>40000</v>
      </c>
      <c r="I39" s="49">
        <v>40000</v>
      </c>
    </row>
    <row r="40" spans="2:9" ht="110.25" customHeight="1" thickBot="1">
      <c r="B40" s="7" t="s">
        <v>146</v>
      </c>
      <c r="C40" s="18" t="s">
        <v>133</v>
      </c>
      <c r="D40" s="18" t="s">
        <v>4</v>
      </c>
      <c r="E40" s="18" t="s">
        <v>3</v>
      </c>
      <c r="F40" s="18" t="s">
        <v>259</v>
      </c>
      <c r="G40" s="18">
        <v>200</v>
      </c>
      <c r="H40" s="49">
        <v>2559613.2</v>
      </c>
      <c r="I40" s="49">
        <v>2284656.3</v>
      </c>
    </row>
    <row r="41" spans="2:9" ht="117.75" customHeight="1" thickBot="1">
      <c r="B41" s="55" t="s">
        <v>229</v>
      </c>
      <c r="C41" s="161" t="s">
        <v>133</v>
      </c>
      <c r="D41" s="161" t="s">
        <v>4</v>
      </c>
      <c r="E41" s="161" t="s">
        <v>3</v>
      </c>
      <c r="F41" s="161" t="s">
        <v>226</v>
      </c>
      <c r="G41" s="161" t="s">
        <v>76</v>
      </c>
      <c r="H41" s="162">
        <v>80000</v>
      </c>
      <c r="I41" s="162">
        <v>80000</v>
      </c>
    </row>
    <row r="42" spans="2:9" ht="117" customHeight="1" thickBot="1">
      <c r="B42" s="7" t="s">
        <v>248</v>
      </c>
      <c r="C42" s="18" t="s">
        <v>133</v>
      </c>
      <c r="D42" s="18" t="s">
        <v>77</v>
      </c>
      <c r="E42" s="18" t="s">
        <v>0</v>
      </c>
      <c r="F42" s="18" t="s">
        <v>192</v>
      </c>
      <c r="G42" s="18" t="s">
        <v>76</v>
      </c>
      <c r="H42" s="49">
        <v>240</v>
      </c>
      <c r="I42" s="49">
        <v>240</v>
      </c>
    </row>
    <row r="43" spans="2:9" ht="115.5" customHeight="1" thickBot="1">
      <c r="B43" s="7" t="s">
        <v>31</v>
      </c>
      <c r="C43" s="18" t="s">
        <v>133</v>
      </c>
      <c r="D43" s="18" t="s">
        <v>77</v>
      </c>
      <c r="E43" s="18" t="s">
        <v>0</v>
      </c>
      <c r="F43" s="18" t="s">
        <v>192</v>
      </c>
      <c r="G43" s="18" t="s">
        <v>151</v>
      </c>
      <c r="H43" s="49">
        <v>12000</v>
      </c>
      <c r="I43" s="49">
        <v>12000</v>
      </c>
    </row>
    <row r="44" spans="2:9" ht="63.75" customHeight="1" thickBot="1">
      <c r="B44" s="27" t="s">
        <v>147</v>
      </c>
      <c r="C44" s="164" t="s">
        <v>133</v>
      </c>
      <c r="D44" s="164" t="s">
        <v>5</v>
      </c>
      <c r="E44" s="164" t="s">
        <v>6</v>
      </c>
      <c r="F44" s="164" t="s">
        <v>444</v>
      </c>
      <c r="G44" s="164"/>
      <c r="H44" s="158">
        <f>SUM(H45:H51)</f>
        <v>4121178.8</v>
      </c>
      <c r="I44" s="158">
        <f>SUM(I45:I51)</f>
        <v>4168650.7</v>
      </c>
    </row>
    <row r="45" spans="2:9" ht="143.25" customHeight="1" thickBot="1">
      <c r="B45" s="7" t="s">
        <v>286</v>
      </c>
      <c r="C45" s="18" t="s">
        <v>133</v>
      </c>
      <c r="D45" s="18" t="s">
        <v>5</v>
      </c>
      <c r="E45" s="18" t="s">
        <v>0</v>
      </c>
      <c r="F45" s="18" t="s">
        <v>277</v>
      </c>
      <c r="G45" s="18">
        <v>100</v>
      </c>
      <c r="H45" s="49">
        <v>1819500.3</v>
      </c>
      <c r="I45" s="49">
        <v>1819500.3</v>
      </c>
    </row>
    <row r="46" spans="2:9" ht="82.5" customHeight="1" thickBot="1">
      <c r="B46" s="7" t="s">
        <v>294</v>
      </c>
      <c r="C46" s="18" t="s">
        <v>133</v>
      </c>
      <c r="D46" s="18" t="s">
        <v>5</v>
      </c>
      <c r="E46" s="18" t="s">
        <v>0</v>
      </c>
      <c r="F46" s="18" t="s">
        <v>221</v>
      </c>
      <c r="G46" s="18" t="s">
        <v>76</v>
      </c>
      <c r="H46" s="49">
        <v>2176678.5</v>
      </c>
      <c r="I46" s="49">
        <v>2224150.4</v>
      </c>
    </row>
    <row r="47" spans="2:9" ht="53.25" customHeight="1" thickBot="1">
      <c r="B47" s="7" t="s">
        <v>21</v>
      </c>
      <c r="C47" s="18" t="s">
        <v>133</v>
      </c>
      <c r="D47" s="18" t="s">
        <v>5</v>
      </c>
      <c r="E47" s="18" t="s">
        <v>0</v>
      </c>
      <c r="F47" s="18" t="s">
        <v>221</v>
      </c>
      <c r="G47" s="18">
        <v>800</v>
      </c>
      <c r="H47" s="49">
        <v>5000</v>
      </c>
      <c r="I47" s="49">
        <v>5000</v>
      </c>
    </row>
    <row r="48" spans="2:9" ht="143.25" customHeight="1" thickBot="1">
      <c r="B48" s="7" t="s">
        <v>481</v>
      </c>
      <c r="C48" s="18" t="s">
        <v>133</v>
      </c>
      <c r="D48" s="18" t="s">
        <v>5</v>
      </c>
      <c r="E48" s="18" t="s">
        <v>0</v>
      </c>
      <c r="F48" s="18" t="s">
        <v>499</v>
      </c>
      <c r="G48" s="18" t="s">
        <v>76</v>
      </c>
      <c r="H48" s="49">
        <v>20000</v>
      </c>
      <c r="I48" s="49">
        <v>20000</v>
      </c>
    </row>
    <row r="49" spans="2:9" ht="68.25" customHeight="1" thickBot="1">
      <c r="B49" s="70" t="s">
        <v>228</v>
      </c>
      <c r="C49" s="256" t="s">
        <v>133</v>
      </c>
      <c r="D49" s="256" t="s">
        <v>5</v>
      </c>
      <c r="E49" s="256" t="s">
        <v>0</v>
      </c>
      <c r="F49" s="256" t="s">
        <v>225</v>
      </c>
      <c r="G49" s="256" t="s">
        <v>76</v>
      </c>
      <c r="H49" s="257">
        <v>20000</v>
      </c>
      <c r="I49" s="257">
        <v>0</v>
      </c>
    </row>
    <row r="50" spans="2:9" ht="185.25" customHeight="1" thickBot="1">
      <c r="B50" s="7" t="s">
        <v>229</v>
      </c>
      <c r="C50" s="18" t="s">
        <v>133</v>
      </c>
      <c r="D50" s="18" t="s">
        <v>5</v>
      </c>
      <c r="E50" s="18" t="s">
        <v>0</v>
      </c>
      <c r="F50" s="18" t="s">
        <v>226</v>
      </c>
      <c r="G50" s="18" t="s">
        <v>76</v>
      </c>
      <c r="H50" s="49">
        <v>30000</v>
      </c>
      <c r="I50" s="49">
        <v>50000</v>
      </c>
    </row>
    <row r="51" spans="2:18" ht="154.5" customHeight="1" thickBot="1">
      <c r="B51" s="8" t="s">
        <v>229</v>
      </c>
      <c r="C51" s="18" t="s">
        <v>133</v>
      </c>
      <c r="D51" s="18" t="s">
        <v>5</v>
      </c>
      <c r="E51" s="18" t="s">
        <v>0</v>
      </c>
      <c r="F51" s="18" t="s">
        <v>262</v>
      </c>
      <c r="G51" s="18">
        <v>200</v>
      </c>
      <c r="H51" s="49">
        <v>50000</v>
      </c>
      <c r="I51" s="49">
        <v>50000</v>
      </c>
      <c r="R51" t="s">
        <v>313</v>
      </c>
    </row>
    <row r="52" spans="2:9" ht="16.5" thickBot="1">
      <c r="B52" s="170" t="s">
        <v>60</v>
      </c>
      <c r="C52" s="164"/>
      <c r="D52" s="164"/>
      <c r="E52" s="164"/>
      <c r="F52" s="164"/>
      <c r="G52" s="164"/>
      <c r="H52" s="158">
        <f>SUM(H12+H44)</f>
        <v>14380000</v>
      </c>
      <c r="I52" s="158">
        <f>SUM(I12+I44)</f>
        <v>14111315</v>
      </c>
    </row>
  </sheetData>
  <sheetProtection/>
  <mergeCells count="12">
    <mergeCell ref="G3:I3"/>
    <mergeCell ref="F18:F19"/>
    <mergeCell ref="G18:G19"/>
    <mergeCell ref="H18:H19"/>
    <mergeCell ref="I18:I19"/>
    <mergeCell ref="C4:I4"/>
    <mergeCell ref="C5:I5"/>
    <mergeCell ref="G6:I6"/>
    <mergeCell ref="C18:C19"/>
    <mergeCell ref="D18:D19"/>
    <mergeCell ref="E18:E19"/>
    <mergeCell ref="B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6">
      <selection activeCell="F13" sqref="F13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4.75390625" style="0" customWidth="1"/>
    <col min="7" max="7" width="14.50390625" style="0" customWidth="1"/>
    <col min="8" max="8" width="14.25390625" style="0" customWidth="1"/>
  </cols>
  <sheetData>
    <row r="1" spans="4:8" ht="18.75">
      <c r="D1" s="82"/>
      <c r="G1" s="342" t="s">
        <v>283</v>
      </c>
      <c r="H1" s="342"/>
    </row>
    <row r="2" spans="4:8" ht="51" customHeight="1">
      <c r="D2" s="82"/>
      <c r="F2" s="342" t="s">
        <v>514</v>
      </c>
      <c r="G2" s="329"/>
      <c r="H2" s="329"/>
    </row>
    <row r="3" spans="4:8" ht="18.75">
      <c r="D3" s="82"/>
      <c r="G3" s="342"/>
      <c r="H3" s="342"/>
    </row>
    <row r="4" spans="4:8" ht="17.25" customHeight="1">
      <c r="D4" s="82"/>
      <c r="G4" s="362"/>
      <c r="H4" s="362"/>
    </row>
    <row r="5" ht="18.75" hidden="1">
      <c r="D5" s="82"/>
    </row>
    <row r="6" spans="4:8" ht="15.75" hidden="1">
      <c r="D6" s="83"/>
      <c r="G6" s="363"/>
      <c r="H6" s="363"/>
    </row>
    <row r="7" spans="3:8" ht="18.75" hidden="1">
      <c r="C7" s="364"/>
      <c r="D7" s="329"/>
      <c r="E7" s="329"/>
      <c r="F7" s="329"/>
      <c r="G7" s="329"/>
      <c r="H7" s="329"/>
    </row>
    <row r="8" spans="1:8" ht="127.5" customHeight="1">
      <c r="A8" s="372" t="s">
        <v>523</v>
      </c>
      <c r="B8" s="373"/>
      <c r="C8" s="373"/>
      <c r="D8" s="373"/>
      <c r="E8" s="373"/>
      <c r="F8" s="373"/>
      <c r="G8" s="373"/>
      <c r="H8" s="373"/>
    </row>
    <row r="9" ht="6" customHeight="1" thickBot="1">
      <c r="D9" s="82"/>
    </row>
    <row r="10" spans="4:8" ht="36.75" customHeight="1" thickBot="1">
      <c r="D10" s="365" t="s">
        <v>287</v>
      </c>
      <c r="E10" s="365" t="s">
        <v>56</v>
      </c>
      <c r="F10" s="367" t="s">
        <v>167</v>
      </c>
      <c r="G10" s="368"/>
      <c r="H10" s="369"/>
    </row>
    <row r="11" spans="4:8" ht="19.5" thickBot="1">
      <c r="D11" s="366"/>
      <c r="E11" s="366"/>
      <c r="F11" s="84" t="s">
        <v>346</v>
      </c>
      <c r="G11" s="84" t="s">
        <v>457</v>
      </c>
      <c r="H11" s="84" t="s">
        <v>488</v>
      </c>
    </row>
    <row r="12" spans="1:8" ht="75" customHeight="1" thickBot="1">
      <c r="A12" s="37"/>
      <c r="B12" s="37"/>
      <c r="C12" s="37"/>
      <c r="D12" s="174" t="s">
        <v>328</v>
      </c>
      <c r="E12" s="85" t="s">
        <v>168</v>
      </c>
      <c r="F12" s="156">
        <f>SUM(F13:F17)</f>
        <v>6816590.62</v>
      </c>
      <c r="G12" s="156">
        <f>SUM(G13:G17)</f>
        <v>5761968</v>
      </c>
      <c r="H12" s="156">
        <f>SUM(H13:H17)</f>
        <v>5711968</v>
      </c>
    </row>
    <row r="13" spans="1:8" ht="115.5" customHeight="1" thickBot="1">
      <c r="A13" s="37"/>
      <c r="B13" s="37"/>
      <c r="C13" s="37"/>
      <c r="D13" s="175" t="s">
        <v>326</v>
      </c>
      <c r="E13" s="86" t="s">
        <v>169</v>
      </c>
      <c r="F13" s="157">
        <v>790983</v>
      </c>
      <c r="G13" s="157">
        <v>790983</v>
      </c>
      <c r="H13" s="157">
        <v>790983</v>
      </c>
    </row>
    <row r="14" spans="1:8" ht="150" customHeight="1" thickBot="1">
      <c r="A14" s="37"/>
      <c r="B14" s="37"/>
      <c r="C14" s="37"/>
      <c r="D14" s="175" t="s">
        <v>327</v>
      </c>
      <c r="E14" s="86" t="s">
        <v>170</v>
      </c>
      <c r="F14" s="157">
        <v>4140985</v>
      </c>
      <c r="G14" s="157">
        <v>4140985</v>
      </c>
      <c r="H14" s="157">
        <v>4140985</v>
      </c>
    </row>
    <row r="15" spans="1:8" ht="51" customHeight="1" thickBot="1">
      <c r="A15" s="37"/>
      <c r="B15" s="37"/>
      <c r="C15" s="37"/>
      <c r="D15" s="175" t="s">
        <v>342</v>
      </c>
      <c r="E15" s="86" t="s">
        <v>343</v>
      </c>
      <c r="F15" s="157">
        <v>0</v>
      </c>
      <c r="G15" s="157">
        <v>0</v>
      </c>
      <c r="H15" s="157">
        <v>0</v>
      </c>
    </row>
    <row r="16" spans="1:8" ht="41.25" customHeight="1" thickBot="1">
      <c r="A16" s="37"/>
      <c r="B16" s="37"/>
      <c r="C16" s="37"/>
      <c r="D16" s="175" t="s">
        <v>325</v>
      </c>
      <c r="E16" s="86" t="s">
        <v>171</v>
      </c>
      <c r="F16" s="157">
        <v>50000</v>
      </c>
      <c r="G16" s="157">
        <v>50000</v>
      </c>
      <c r="H16" s="157">
        <v>50000</v>
      </c>
    </row>
    <row r="17" spans="1:8" ht="75" customHeight="1" thickBot="1">
      <c r="A17" s="37"/>
      <c r="B17" s="37"/>
      <c r="C17" s="37"/>
      <c r="D17" s="175" t="s">
        <v>324</v>
      </c>
      <c r="E17" s="86" t="s">
        <v>172</v>
      </c>
      <c r="F17" s="157">
        <v>1834622.62</v>
      </c>
      <c r="G17" s="157">
        <v>780000</v>
      </c>
      <c r="H17" s="157">
        <v>730000</v>
      </c>
    </row>
    <row r="18" spans="1:8" ht="53.25" customHeight="1" thickBot="1">
      <c r="A18" s="37"/>
      <c r="B18" s="37"/>
      <c r="C18" s="37"/>
      <c r="D18" s="174" t="s">
        <v>323</v>
      </c>
      <c r="E18" s="85" t="s">
        <v>173</v>
      </c>
      <c r="F18" s="156">
        <v>232400</v>
      </c>
      <c r="G18" s="156">
        <v>234700</v>
      </c>
      <c r="H18" s="156">
        <v>243500</v>
      </c>
    </row>
    <row r="19" spans="1:8" ht="62.25" customHeight="1" thickBot="1">
      <c r="A19" s="37"/>
      <c r="B19" s="37"/>
      <c r="C19" s="37"/>
      <c r="D19" s="175" t="s">
        <v>322</v>
      </c>
      <c r="E19" s="86" t="s">
        <v>174</v>
      </c>
      <c r="F19" s="157">
        <v>232400</v>
      </c>
      <c r="G19" s="157">
        <v>234700</v>
      </c>
      <c r="H19" s="157">
        <v>243500</v>
      </c>
    </row>
    <row r="20" spans="1:8" ht="84.75" customHeight="1" thickBot="1">
      <c r="A20" s="37"/>
      <c r="B20" s="37"/>
      <c r="C20" s="37"/>
      <c r="D20" s="174" t="s">
        <v>315</v>
      </c>
      <c r="E20" s="85" t="s">
        <v>175</v>
      </c>
      <c r="F20" s="156">
        <v>268700</v>
      </c>
      <c r="G20" s="156">
        <v>220300</v>
      </c>
      <c r="H20" s="156">
        <v>220300</v>
      </c>
    </row>
    <row r="21" spans="1:8" ht="38.25" thickBot="1">
      <c r="A21" s="37"/>
      <c r="B21" s="37"/>
      <c r="C21" s="37"/>
      <c r="D21" s="175" t="s">
        <v>314</v>
      </c>
      <c r="E21" s="86" t="s">
        <v>176</v>
      </c>
      <c r="F21" s="157">
        <v>268700</v>
      </c>
      <c r="G21" s="157">
        <v>220300</v>
      </c>
      <c r="H21" s="157">
        <v>220300</v>
      </c>
    </row>
    <row r="22" spans="1:8" ht="41.25" thickBot="1">
      <c r="A22" s="37"/>
      <c r="B22" s="37"/>
      <c r="C22" s="37"/>
      <c r="D22" s="174" t="s">
        <v>321</v>
      </c>
      <c r="E22" s="176" t="s">
        <v>329</v>
      </c>
      <c r="F22" s="156">
        <v>462754.57</v>
      </c>
      <c r="G22" s="156">
        <v>0</v>
      </c>
      <c r="H22" s="156">
        <v>0</v>
      </c>
    </row>
    <row r="23" spans="1:8" ht="19.5" thickBot="1">
      <c r="A23" s="37"/>
      <c r="B23" s="37"/>
      <c r="C23" s="37"/>
      <c r="D23" s="175" t="s">
        <v>320</v>
      </c>
      <c r="E23" s="177" t="s">
        <v>330</v>
      </c>
      <c r="F23" s="157">
        <v>462754.57</v>
      </c>
      <c r="G23" s="157">
        <v>0</v>
      </c>
      <c r="H23" s="157">
        <v>0</v>
      </c>
    </row>
    <row r="24" spans="1:8" ht="57" thickBot="1">
      <c r="A24" s="37"/>
      <c r="B24" s="37"/>
      <c r="C24" s="37"/>
      <c r="D24" s="174" t="s">
        <v>316</v>
      </c>
      <c r="E24" s="85" t="s">
        <v>177</v>
      </c>
      <c r="F24" s="156">
        <v>5083081.36</v>
      </c>
      <c r="G24" s="156">
        <v>4029613.2</v>
      </c>
      <c r="H24" s="156">
        <v>3754656.3</v>
      </c>
    </row>
    <row r="25" spans="1:8" ht="19.5" thickBot="1">
      <c r="A25" s="37"/>
      <c r="B25" s="37"/>
      <c r="C25" s="37"/>
      <c r="D25" s="175" t="s">
        <v>317</v>
      </c>
      <c r="E25" s="86" t="s">
        <v>281</v>
      </c>
      <c r="F25" s="157">
        <v>5083081.36</v>
      </c>
      <c r="G25" s="157">
        <v>4029613.2</v>
      </c>
      <c r="H25" s="157">
        <v>3754656.3</v>
      </c>
    </row>
    <row r="26" spans="1:8" ht="38.25" thickBot="1">
      <c r="A26" s="37"/>
      <c r="B26" s="37"/>
      <c r="C26" s="37"/>
      <c r="D26" s="174" t="s">
        <v>318</v>
      </c>
      <c r="E26" s="85" t="s">
        <v>178</v>
      </c>
      <c r="F26" s="156">
        <v>4640057.75</v>
      </c>
      <c r="G26" s="156">
        <v>4121178.8</v>
      </c>
      <c r="H26" s="156">
        <v>4168650.7</v>
      </c>
    </row>
    <row r="27" spans="1:8" ht="19.5" thickBot="1">
      <c r="A27" s="37"/>
      <c r="B27" s="37"/>
      <c r="C27" s="37"/>
      <c r="D27" s="175" t="s">
        <v>319</v>
      </c>
      <c r="E27" s="86" t="s">
        <v>179</v>
      </c>
      <c r="F27" s="157">
        <v>4640057.75</v>
      </c>
      <c r="G27" s="157">
        <v>4121178.8</v>
      </c>
      <c r="H27" s="157">
        <v>4168650.7</v>
      </c>
    </row>
    <row r="28" spans="1:8" ht="94.5" customHeight="1" thickBot="1">
      <c r="A28" s="37"/>
      <c r="B28" s="37"/>
      <c r="C28" s="37"/>
      <c r="D28" s="174">
        <v>1000</v>
      </c>
      <c r="E28" s="85" t="s">
        <v>180</v>
      </c>
      <c r="F28" s="156">
        <v>12240</v>
      </c>
      <c r="G28" s="156">
        <v>12240</v>
      </c>
      <c r="H28" s="156">
        <v>12240</v>
      </c>
    </row>
    <row r="29" spans="1:8" ht="94.5" customHeight="1" thickBot="1">
      <c r="A29" s="37"/>
      <c r="B29" s="37"/>
      <c r="C29" s="37"/>
      <c r="D29" s="175">
        <v>1001</v>
      </c>
      <c r="E29" s="86" t="s">
        <v>181</v>
      </c>
      <c r="F29" s="157">
        <v>12240</v>
      </c>
      <c r="G29" s="157">
        <v>12240</v>
      </c>
      <c r="H29" s="157">
        <v>12240</v>
      </c>
    </row>
    <row r="30" spans="4:8" ht="19.5" thickBot="1">
      <c r="D30" s="370" t="s">
        <v>182</v>
      </c>
      <c r="E30" s="371"/>
      <c r="F30" s="156">
        <f>SUM(F12+F18+F20+F22+F24+F26+F28)</f>
        <v>17515824.3</v>
      </c>
      <c r="G30" s="156">
        <f>SUM(G12+G18+G20+G24+G26+G28+G22)</f>
        <v>14380000</v>
      </c>
      <c r="H30" s="156">
        <f>SUM(H12+H18+H20+H24+H26+H28)</f>
        <v>14111315</v>
      </c>
    </row>
    <row r="31" ht="15.75">
      <c r="D31" s="83"/>
    </row>
    <row r="33" ht="19.5" customHeight="1"/>
  </sheetData>
  <sheetProtection/>
  <mergeCells count="11">
    <mergeCell ref="D10:D11"/>
    <mergeCell ref="E10:E11"/>
    <mergeCell ref="F10:H10"/>
    <mergeCell ref="D30:E30"/>
    <mergeCell ref="A8:H8"/>
    <mergeCell ref="G1:H1"/>
    <mergeCell ref="G3:H3"/>
    <mergeCell ref="G4:H4"/>
    <mergeCell ref="G6:H6"/>
    <mergeCell ref="C7:H7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75" zoomScaleNormal="75" zoomScalePageLayoutView="0" workbookViewId="0" topLeftCell="A64">
      <selection activeCell="H14" sqref="H14"/>
    </sheetView>
  </sheetViews>
  <sheetFormatPr defaultColWidth="9.00390625" defaultRowHeight="15.75"/>
  <cols>
    <col min="1" max="1" width="34.375" style="0" customWidth="1"/>
    <col min="2" max="2" width="60.125" style="0" customWidth="1"/>
    <col min="3" max="3" width="20.375" style="0" customWidth="1"/>
    <col min="4" max="5" width="16.375" style="0" customWidth="1"/>
  </cols>
  <sheetData>
    <row r="1" spans="3:5" ht="15.75" customHeight="1">
      <c r="C1" s="328" t="s">
        <v>500</v>
      </c>
      <c r="D1" s="329"/>
      <c r="E1" s="329"/>
    </row>
    <row r="2" spans="3:5" ht="15.75">
      <c r="C2" s="330"/>
      <c r="D2" s="329"/>
      <c r="E2" s="329"/>
    </row>
    <row r="3" spans="3:5" ht="15.75">
      <c r="C3" s="330"/>
      <c r="D3" s="329"/>
      <c r="E3" s="329"/>
    </row>
    <row r="4" spans="3:5" ht="15.75">
      <c r="C4" s="330"/>
      <c r="D4" s="329"/>
      <c r="E4" s="329"/>
    </row>
    <row r="5" spans="1:3" ht="20.25" customHeight="1">
      <c r="A5" s="326" t="s">
        <v>517</v>
      </c>
      <c r="B5" s="326"/>
      <c r="C5" s="326"/>
    </row>
    <row r="6" spans="1:3" ht="20.25" customHeight="1">
      <c r="A6" s="326"/>
      <c r="B6" s="326"/>
      <c r="C6" s="326"/>
    </row>
    <row r="7" spans="1:5" ht="92.25" customHeight="1" thickBot="1">
      <c r="A7" s="331"/>
      <c r="B7" s="331"/>
      <c r="C7" s="331"/>
      <c r="D7" s="332"/>
      <c r="E7" s="332"/>
    </row>
    <row r="8" spans="1:5" ht="45.75" customHeight="1" thickBot="1">
      <c r="A8" s="327" t="s">
        <v>82</v>
      </c>
      <c r="B8" s="327" t="s">
        <v>100</v>
      </c>
      <c r="C8" s="2" t="s">
        <v>101</v>
      </c>
      <c r="D8" s="2" t="s">
        <v>101</v>
      </c>
      <c r="E8" s="2" t="s">
        <v>101</v>
      </c>
    </row>
    <row r="9" spans="1:5" ht="16.5" thickBot="1">
      <c r="A9" s="327"/>
      <c r="B9" s="327"/>
      <c r="C9" s="2">
        <v>2021</v>
      </c>
      <c r="D9" s="2">
        <v>2022</v>
      </c>
      <c r="E9" s="2">
        <v>2023</v>
      </c>
    </row>
    <row r="10" spans="1:5" ht="16.5" thickBot="1">
      <c r="A10" s="200"/>
      <c r="B10" s="200" t="s">
        <v>102</v>
      </c>
      <c r="C10" s="200"/>
      <c r="D10" s="200"/>
      <c r="E10" s="200"/>
    </row>
    <row r="11" spans="1:5" ht="43.5" customHeight="1" thickBot="1">
      <c r="A11" s="201" t="s">
        <v>351</v>
      </c>
      <c r="B11" s="202" t="s">
        <v>349</v>
      </c>
      <c r="C11" s="203">
        <f>C12+C20+C24+C35+C39</f>
        <v>4278500</v>
      </c>
      <c r="D11" s="203">
        <f>D12+D20+D24+D35+D39</f>
        <v>4357400</v>
      </c>
      <c r="E11" s="203">
        <f>E12+E20+E24+E35+E39</f>
        <v>4444000</v>
      </c>
    </row>
    <row r="12" spans="1:5" ht="34.5" customHeight="1" thickBot="1">
      <c r="A12" s="183" t="s">
        <v>350</v>
      </c>
      <c r="B12" s="183" t="s">
        <v>103</v>
      </c>
      <c r="C12" s="203">
        <f>C13</f>
        <v>965000</v>
      </c>
      <c r="D12" s="203">
        <f>D13</f>
        <v>976000</v>
      </c>
      <c r="E12" s="203">
        <f>E13</f>
        <v>977000</v>
      </c>
    </row>
    <row r="13" spans="1:5" ht="34.5" customHeight="1" thickBot="1">
      <c r="A13" s="184" t="s">
        <v>353</v>
      </c>
      <c r="B13" s="153" t="s">
        <v>352</v>
      </c>
      <c r="C13" s="182">
        <f>C14+C16+C18</f>
        <v>965000</v>
      </c>
      <c r="D13" s="182">
        <f>D14+D16+D18</f>
        <v>976000</v>
      </c>
      <c r="E13" s="182">
        <f>E14+E16+E18</f>
        <v>977000</v>
      </c>
    </row>
    <row r="14" spans="1:5" ht="101.25" customHeight="1" thickBot="1">
      <c r="A14" s="264" t="s">
        <v>354</v>
      </c>
      <c r="B14" s="61" t="s">
        <v>468</v>
      </c>
      <c r="C14" s="204">
        <v>950000</v>
      </c>
      <c r="D14" s="204">
        <v>960000</v>
      </c>
      <c r="E14" s="204">
        <v>960000</v>
      </c>
    </row>
    <row r="15" spans="1:5" ht="94.5" customHeight="1" thickBot="1">
      <c r="A15" s="26" t="s">
        <v>105</v>
      </c>
      <c r="B15" s="26" t="s">
        <v>469</v>
      </c>
      <c r="C15" s="204">
        <v>950000</v>
      </c>
      <c r="D15" s="204">
        <v>960000</v>
      </c>
      <c r="E15" s="204">
        <v>960000</v>
      </c>
    </row>
    <row r="16" spans="1:5" ht="125.25" customHeight="1" thickBot="1">
      <c r="A16" s="26" t="s">
        <v>355</v>
      </c>
      <c r="B16" s="26" t="s">
        <v>356</v>
      </c>
      <c r="C16" s="52">
        <v>10000</v>
      </c>
      <c r="D16" s="52">
        <v>11000</v>
      </c>
      <c r="E16" s="52">
        <v>11000</v>
      </c>
    </row>
    <row r="17" spans="1:5" ht="131.25" customHeight="1" thickBot="1">
      <c r="A17" s="26" t="s">
        <v>85</v>
      </c>
      <c r="B17" s="26" t="s">
        <v>104</v>
      </c>
      <c r="C17" s="52">
        <v>10000</v>
      </c>
      <c r="D17" s="52">
        <v>11000</v>
      </c>
      <c r="E17" s="52">
        <v>11000</v>
      </c>
    </row>
    <row r="18" spans="1:5" ht="87" customHeight="1" thickBot="1">
      <c r="A18" s="26" t="s">
        <v>357</v>
      </c>
      <c r="B18" s="26" t="s">
        <v>87</v>
      </c>
      <c r="C18" s="52">
        <v>5000</v>
      </c>
      <c r="D18" s="52">
        <v>5000</v>
      </c>
      <c r="E18" s="52">
        <v>6000</v>
      </c>
    </row>
    <row r="19" spans="1:5" ht="58.5" customHeight="1" thickBot="1">
      <c r="A19" s="26" t="s">
        <v>86</v>
      </c>
      <c r="B19" s="26" t="s">
        <v>87</v>
      </c>
      <c r="C19" s="52">
        <v>5000</v>
      </c>
      <c r="D19" s="52">
        <v>5000</v>
      </c>
      <c r="E19" s="52">
        <v>6000</v>
      </c>
    </row>
    <row r="20" spans="1:5" ht="41.25" thickBot="1">
      <c r="A20" s="183" t="s">
        <v>361</v>
      </c>
      <c r="B20" s="183" t="s">
        <v>379</v>
      </c>
      <c r="C20" s="205">
        <f>C23</f>
        <v>55000</v>
      </c>
      <c r="D20" s="205">
        <f>D23</f>
        <v>57000</v>
      </c>
      <c r="E20" s="205">
        <f>E23</f>
        <v>70000</v>
      </c>
    </row>
    <row r="21" spans="1:5" ht="16.5" thickBot="1">
      <c r="A21" s="206" t="s">
        <v>358</v>
      </c>
      <c r="B21" s="188" t="s">
        <v>89</v>
      </c>
      <c r="C21" s="189">
        <v>55000</v>
      </c>
      <c r="D21" s="189">
        <v>57000</v>
      </c>
      <c r="E21" s="189">
        <v>70000</v>
      </c>
    </row>
    <row r="22" spans="1:5" ht="16.5" thickBot="1">
      <c r="A22" s="61" t="s">
        <v>359</v>
      </c>
      <c r="B22" s="61" t="s">
        <v>89</v>
      </c>
      <c r="C22" s="189">
        <v>55000</v>
      </c>
      <c r="D22" s="189">
        <v>57000</v>
      </c>
      <c r="E22" s="189">
        <v>70000</v>
      </c>
    </row>
    <row r="23" spans="1:5" ht="16.5" thickBot="1">
      <c r="A23" s="26" t="s">
        <v>88</v>
      </c>
      <c r="B23" s="26" t="s">
        <v>89</v>
      </c>
      <c r="C23" s="189">
        <v>55000</v>
      </c>
      <c r="D23" s="189">
        <v>57000</v>
      </c>
      <c r="E23" s="207">
        <v>70000</v>
      </c>
    </row>
    <row r="24" spans="1:5" ht="44.25" customHeight="1" thickBot="1">
      <c r="A24" s="183" t="s">
        <v>360</v>
      </c>
      <c r="B24" s="183" t="s">
        <v>378</v>
      </c>
      <c r="C24" s="203">
        <f>C25+C28</f>
        <v>2940000</v>
      </c>
      <c r="D24" s="203">
        <f>D25+D28</f>
        <v>3025000</v>
      </c>
      <c r="E24" s="203">
        <f>E25+E28</f>
        <v>3090000</v>
      </c>
    </row>
    <row r="25" spans="1:5" ht="49.5" customHeight="1" thickBot="1">
      <c r="A25" s="193" t="s">
        <v>363</v>
      </c>
      <c r="B25" s="193" t="s">
        <v>364</v>
      </c>
      <c r="C25" s="208">
        <v>440000</v>
      </c>
      <c r="D25" s="208">
        <v>455000</v>
      </c>
      <c r="E25" s="208">
        <v>500000</v>
      </c>
    </row>
    <row r="26" spans="1:5" ht="63.75" thickBot="1">
      <c r="A26" s="61" t="s">
        <v>362</v>
      </c>
      <c r="B26" s="206" t="s">
        <v>365</v>
      </c>
      <c r="C26" s="204">
        <v>440000</v>
      </c>
      <c r="D26" s="204">
        <v>455000</v>
      </c>
      <c r="E26" s="204">
        <v>500000</v>
      </c>
    </row>
    <row r="27" spans="1:5" ht="48" thickBot="1">
      <c r="A27" s="26" t="s">
        <v>112</v>
      </c>
      <c r="B27" s="8" t="s">
        <v>137</v>
      </c>
      <c r="C27" s="52">
        <v>440000</v>
      </c>
      <c r="D27" s="52">
        <v>455000</v>
      </c>
      <c r="E27" s="52">
        <v>500000</v>
      </c>
    </row>
    <row r="28" spans="1:5" ht="41.25" thickBot="1">
      <c r="A28" s="193" t="s">
        <v>366</v>
      </c>
      <c r="B28" s="209" t="s">
        <v>369</v>
      </c>
      <c r="C28" s="182">
        <f>C29+C32</f>
        <v>2500000</v>
      </c>
      <c r="D28" s="182">
        <f>D29+D32</f>
        <v>2570000</v>
      </c>
      <c r="E28" s="182">
        <f>E29+E32</f>
        <v>2590000</v>
      </c>
    </row>
    <row r="29" spans="1:5" ht="28.5" customHeight="1" thickBot="1">
      <c r="A29" s="229" t="s">
        <v>367</v>
      </c>
      <c r="B29" s="230" t="s">
        <v>368</v>
      </c>
      <c r="C29" s="231">
        <f>C30</f>
        <v>700000</v>
      </c>
      <c r="D29" s="231">
        <v>750000</v>
      </c>
      <c r="E29" s="231">
        <f>E30</f>
        <v>770000</v>
      </c>
    </row>
    <row r="30" spans="1:5" ht="40.5" customHeight="1" thickBot="1">
      <c r="A30" s="26" t="s">
        <v>391</v>
      </c>
      <c r="B30" s="8" t="s">
        <v>115</v>
      </c>
      <c r="C30" s="52">
        <v>700000</v>
      </c>
      <c r="D30" s="52">
        <v>750000</v>
      </c>
      <c r="E30" s="52">
        <v>770000</v>
      </c>
    </row>
    <row r="31" spans="1:5" ht="44.25" customHeight="1" thickBot="1">
      <c r="A31" s="26" t="s">
        <v>114</v>
      </c>
      <c r="B31" s="8" t="s">
        <v>115</v>
      </c>
      <c r="C31" s="52">
        <v>700000</v>
      </c>
      <c r="D31" s="52">
        <v>750000</v>
      </c>
      <c r="E31" s="52">
        <v>770000</v>
      </c>
    </row>
    <row r="32" spans="1:5" ht="43.5" customHeight="1" thickBot="1">
      <c r="A32" s="194" t="s">
        <v>371</v>
      </c>
      <c r="B32" s="195" t="s">
        <v>370</v>
      </c>
      <c r="C32" s="196">
        <v>1800000</v>
      </c>
      <c r="D32" s="196">
        <v>1820000</v>
      </c>
      <c r="E32" s="196">
        <v>1820000</v>
      </c>
    </row>
    <row r="33" spans="1:5" ht="67.5" customHeight="1" thickBot="1">
      <c r="A33" s="26" t="s">
        <v>392</v>
      </c>
      <c r="B33" s="8" t="s">
        <v>117</v>
      </c>
      <c r="C33" s="52">
        <v>1800000</v>
      </c>
      <c r="D33" s="52">
        <v>1820000</v>
      </c>
      <c r="E33" s="52">
        <v>1820000</v>
      </c>
    </row>
    <row r="34" spans="1:5" ht="63" customHeight="1" thickBot="1">
      <c r="A34" s="26" t="s">
        <v>116</v>
      </c>
      <c r="B34" s="26" t="s">
        <v>117</v>
      </c>
      <c r="C34" s="52">
        <v>1800000</v>
      </c>
      <c r="D34" s="52">
        <v>1820000</v>
      </c>
      <c r="E34" s="52">
        <v>1820000</v>
      </c>
    </row>
    <row r="35" spans="1:5" ht="16.5" thickBot="1">
      <c r="A35" s="210" t="s">
        <v>372</v>
      </c>
      <c r="B35" s="211" t="s">
        <v>373</v>
      </c>
      <c r="C35" s="212">
        <f>C36</f>
        <v>35000</v>
      </c>
      <c r="D35" s="212">
        <f>D36</f>
        <v>35000</v>
      </c>
      <c r="E35" s="212">
        <f>E36</f>
        <v>40000</v>
      </c>
    </row>
    <row r="36" spans="1:5" ht="79.5" thickBot="1">
      <c r="A36" s="213" t="s">
        <v>375</v>
      </c>
      <c r="B36" s="191" t="s">
        <v>374</v>
      </c>
      <c r="C36" s="189">
        <v>35000</v>
      </c>
      <c r="D36" s="189">
        <v>35000</v>
      </c>
      <c r="E36" s="189">
        <v>40000</v>
      </c>
    </row>
    <row r="37" spans="1:5" ht="79.5" thickBot="1">
      <c r="A37" s="213" t="s">
        <v>394</v>
      </c>
      <c r="B37" s="191" t="s">
        <v>42</v>
      </c>
      <c r="C37" s="52">
        <v>35000</v>
      </c>
      <c r="D37" s="52">
        <v>35000</v>
      </c>
      <c r="E37" s="52">
        <v>40000</v>
      </c>
    </row>
    <row r="38" spans="1:5" ht="90.75" customHeight="1" thickBot="1">
      <c r="A38" s="26" t="s">
        <v>393</v>
      </c>
      <c r="B38" s="26" t="s">
        <v>42</v>
      </c>
      <c r="C38" s="52">
        <v>35000</v>
      </c>
      <c r="D38" s="52">
        <v>35000</v>
      </c>
      <c r="E38" s="52">
        <v>40000</v>
      </c>
    </row>
    <row r="39" spans="1:5" ht="90.75" customHeight="1" thickBot="1">
      <c r="A39" s="214" t="s">
        <v>376</v>
      </c>
      <c r="B39" s="214" t="s">
        <v>377</v>
      </c>
      <c r="C39" s="215">
        <f>C40+C43</f>
        <v>283500</v>
      </c>
      <c r="D39" s="215">
        <f>D40+D43</f>
        <v>264400</v>
      </c>
      <c r="E39" s="215">
        <f>SUM(E40+E43)</f>
        <v>267000</v>
      </c>
    </row>
    <row r="40" spans="1:5" ht="114" customHeight="1" thickBot="1">
      <c r="A40" s="186" t="s">
        <v>380</v>
      </c>
      <c r="B40" s="186" t="s">
        <v>381</v>
      </c>
      <c r="C40" s="182">
        <v>193500</v>
      </c>
      <c r="D40" s="190">
        <v>204400</v>
      </c>
      <c r="E40" s="190">
        <v>207000</v>
      </c>
    </row>
    <row r="41" spans="1:5" ht="86.25" customHeight="1" thickBot="1">
      <c r="A41" s="26" t="s">
        <v>395</v>
      </c>
      <c r="B41" s="26" t="s">
        <v>184</v>
      </c>
      <c r="C41" s="204">
        <v>193500</v>
      </c>
      <c r="D41" s="52">
        <v>204400</v>
      </c>
      <c r="E41" s="52">
        <v>207000</v>
      </c>
    </row>
    <row r="42" spans="1:5" ht="90.75" customHeight="1" thickBot="1">
      <c r="A42" s="26" t="s">
        <v>183</v>
      </c>
      <c r="B42" s="26" t="s">
        <v>184</v>
      </c>
      <c r="C42" s="204">
        <v>193500</v>
      </c>
      <c r="D42" s="52">
        <v>204400</v>
      </c>
      <c r="E42" s="52">
        <v>207000</v>
      </c>
    </row>
    <row r="43" spans="1:5" ht="108.75" customHeight="1" thickBot="1">
      <c r="A43" s="232" t="s">
        <v>397</v>
      </c>
      <c r="B43" s="233" t="s">
        <v>396</v>
      </c>
      <c r="C43" s="182">
        <v>90000</v>
      </c>
      <c r="D43" s="190">
        <v>60000</v>
      </c>
      <c r="E43" s="190">
        <v>60000</v>
      </c>
    </row>
    <row r="44" spans="1:5" ht="99.75" customHeight="1" thickBot="1">
      <c r="A44" s="217" t="s">
        <v>414</v>
      </c>
      <c r="B44" s="216" t="s">
        <v>416</v>
      </c>
      <c r="C44" s="204">
        <v>90000</v>
      </c>
      <c r="D44" s="204">
        <v>60000</v>
      </c>
      <c r="E44" s="204">
        <v>60000</v>
      </c>
    </row>
    <row r="45" spans="1:5" ht="87" customHeight="1" thickBot="1">
      <c r="A45" s="226" t="s">
        <v>399</v>
      </c>
      <c r="B45" s="227" t="s">
        <v>415</v>
      </c>
      <c r="C45" s="204">
        <v>90000</v>
      </c>
      <c r="D45" s="204">
        <v>60000</v>
      </c>
      <c r="E45" s="204">
        <v>60000</v>
      </c>
    </row>
    <row r="46" spans="1:5" ht="96" customHeight="1" thickBot="1">
      <c r="A46" s="218" t="s">
        <v>348</v>
      </c>
      <c r="B46" s="228" t="s">
        <v>398</v>
      </c>
      <c r="C46" s="52">
        <v>90000</v>
      </c>
      <c r="D46" s="52">
        <v>60000</v>
      </c>
      <c r="E46" s="204">
        <v>60000</v>
      </c>
    </row>
    <row r="47" spans="1:5" ht="35.25" customHeight="1" thickBot="1">
      <c r="A47" s="219" t="s">
        <v>412</v>
      </c>
      <c r="B47" s="220" t="s">
        <v>413</v>
      </c>
      <c r="C47" s="221">
        <f>C48</f>
        <v>12450038.48</v>
      </c>
      <c r="D47" s="221">
        <f>D48</f>
        <v>10385300</v>
      </c>
      <c r="E47" s="221">
        <f>E53+E57+E60+E64+E49</f>
        <v>10397200</v>
      </c>
    </row>
    <row r="48" spans="1:5" ht="61.5" thickBot="1">
      <c r="A48" s="183" t="s">
        <v>108</v>
      </c>
      <c r="B48" s="183" t="s">
        <v>80</v>
      </c>
      <c r="C48" s="225">
        <f>C49+C57+C60+C64</f>
        <v>12450038.48</v>
      </c>
      <c r="D48" s="225">
        <f>D49+D57+D60</f>
        <v>10385300</v>
      </c>
      <c r="E48" s="212">
        <f>E49+E57+E60+E64</f>
        <v>10397200</v>
      </c>
    </row>
    <row r="49" spans="1:5" ht="53.25" customHeight="1" thickBot="1">
      <c r="A49" s="206" t="s">
        <v>382</v>
      </c>
      <c r="B49" s="192" t="s">
        <v>383</v>
      </c>
      <c r="C49" s="187">
        <f>C51+C54</f>
        <v>10700960</v>
      </c>
      <c r="D49" s="187">
        <v>10150600</v>
      </c>
      <c r="E49" s="187">
        <v>10153700</v>
      </c>
    </row>
    <row r="50" spans="1:5" ht="53.25" customHeight="1" thickBot="1">
      <c r="A50" s="206" t="s">
        <v>451</v>
      </c>
      <c r="B50" s="192" t="s">
        <v>452</v>
      </c>
      <c r="C50" s="189">
        <v>10312600</v>
      </c>
      <c r="D50" s="189">
        <v>10150600</v>
      </c>
      <c r="E50" s="189">
        <v>10153700</v>
      </c>
    </row>
    <row r="51" spans="1:5" ht="48" customHeight="1" thickBot="1">
      <c r="A51" s="61" t="s">
        <v>400</v>
      </c>
      <c r="B51" s="222" t="s">
        <v>109</v>
      </c>
      <c r="C51" s="189">
        <v>10312600</v>
      </c>
      <c r="D51" s="189">
        <v>10150600</v>
      </c>
      <c r="E51" s="189">
        <v>10153700</v>
      </c>
    </row>
    <row r="52" spans="1:5" ht="32.25" thickBot="1">
      <c r="A52" s="26" t="s">
        <v>384</v>
      </c>
      <c r="B52" s="26" t="s">
        <v>109</v>
      </c>
      <c r="C52" s="189">
        <v>10312600</v>
      </c>
      <c r="D52" s="52">
        <v>10150600</v>
      </c>
      <c r="E52" s="52">
        <v>10153700</v>
      </c>
    </row>
    <row r="53" spans="1:5" ht="39.75" customHeight="1" thickBot="1">
      <c r="A53" s="206" t="s">
        <v>453</v>
      </c>
      <c r="B53" s="206" t="s">
        <v>388</v>
      </c>
      <c r="C53" s="182">
        <v>388360</v>
      </c>
      <c r="D53" s="182">
        <v>0</v>
      </c>
      <c r="E53" s="182">
        <v>0</v>
      </c>
    </row>
    <row r="54" spans="1:5" ht="32.25" thickBot="1">
      <c r="A54" s="61" t="s">
        <v>450</v>
      </c>
      <c r="B54" s="61" t="s">
        <v>390</v>
      </c>
      <c r="C54" s="204">
        <v>388360</v>
      </c>
      <c r="D54" s="204">
        <v>0</v>
      </c>
      <c r="E54" s="204">
        <v>0</v>
      </c>
    </row>
    <row r="55" spans="1:5" ht="32.25" thickBot="1">
      <c r="A55" s="61" t="s">
        <v>389</v>
      </c>
      <c r="B55" s="61" t="s">
        <v>390</v>
      </c>
      <c r="C55" s="204">
        <v>388360</v>
      </c>
      <c r="D55" s="204">
        <v>0</v>
      </c>
      <c r="E55" s="204">
        <v>0</v>
      </c>
    </row>
    <row r="56" spans="1:5" ht="54" customHeight="1" thickBot="1">
      <c r="A56" s="186" t="s">
        <v>454</v>
      </c>
      <c r="B56" s="186" t="s">
        <v>455</v>
      </c>
      <c r="C56" s="190">
        <v>557624</v>
      </c>
      <c r="D56" s="190">
        <v>0</v>
      </c>
      <c r="E56" s="190">
        <v>0</v>
      </c>
    </row>
    <row r="57" spans="1:5" ht="33" customHeight="1" thickBot="1">
      <c r="A57" s="186" t="s">
        <v>409</v>
      </c>
      <c r="B57" s="186" t="s">
        <v>410</v>
      </c>
      <c r="C57" s="190">
        <v>557624</v>
      </c>
      <c r="D57" s="190">
        <v>0</v>
      </c>
      <c r="E57" s="190">
        <v>0</v>
      </c>
    </row>
    <row r="58" spans="1:5" ht="16.5" thickBot="1">
      <c r="A58" s="26" t="s">
        <v>411</v>
      </c>
      <c r="B58" s="26" t="s">
        <v>111</v>
      </c>
      <c r="C58" s="52">
        <v>557623</v>
      </c>
      <c r="D58" s="52">
        <v>0</v>
      </c>
      <c r="E58" s="52">
        <v>0</v>
      </c>
    </row>
    <row r="59" spans="1:5" ht="37.5" customHeight="1" thickBot="1">
      <c r="A59" s="26" t="s">
        <v>408</v>
      </c>
      <c r="B59" s="26" t="s">
        <v>111</v>
      </c>
      <c r="C59" s="52">
        <v>557624</v>
      </c>
      <c r="D59" s="52">
        <v>0</v>
      </c>
      <c r="E59" s="52">
        <v>0</v>
      </c>
    </row>
    <row r="60" spans="1:5" ht="51" customHeight="1" thickBot="1">
      <c r="A60" s="186" t="s">
        <v>442</v>
      </c>
      <c r="B60" s="186" t="s">
        <v>417</v>
      </c>
      <c r="C60" s="190">
        <f>C61</f>
        <v>232400</v>
      </c>
      <c r="D60" s="190">
        <f>D61</f>
        <v>234700</v>
      </c>
      <c r="E60" s="190">
        <v>243500</v>
      </c>
    </row>
    <row r="61" spans="1:5" ht="64.5" customHeight="1" thickBot="1">
      <c r="A61" s="186" t="s">
        <v>401</v>
      </c>
      <c r="B61" s="186" t="s">
        <v>402</v>
      </c>
      <c r="C61" s="190">
        <v>232400</v>
      </c>
      <c r="D61" s="190">
        <v>234700</v>
      </c>
      <c r="E61" s="190">
        <v>243500</v>
      </c>
    </row>
    <row r="62" spans="1:5" ht="82.5" customHeight="1" thickBot="1">
      <c r="A62" s="61" t="s">
        <v>403</v>
      </c>
      <c r="B62" s="26" t="s">
        <v>110</v>
      </c>
      <c r="C62" s="52">
        <v>232400</v>
      </c>
      <c r="D62" s="52">
        <v>234700</v>
      </c>
      <c r="E62" s="52">
        <v>243500</v>
      </c>
    </row>
    <row r="63" spans="1:5" ht="59.25" customHeight="1" thickBot="1">
      <c r="A63" s="26" t="s">
        <v>385</v>
      </c>
      <c r="B63" s="26" t="s">
        <v>110</v>
      </c>
      <c r="C63" s="52">
        <v>232400</v>
      </c>
      <c r="D63" s="52">
        <v>234700</v>
      </c>
      <c r="E63" s="52">
        <v>243500</v>
      </c>
    </row>
    <row r="64" spans="1:5" ht="48" customHeight="1" thickBot="1">
      <c r="A64" s="206" t="s">
        <v>404</v>
      </c>
      <c r="B64" s="206" t="s">
        <v>405</v>
      </c>
      <c r="C64" s="182">
        <v>959054.48</v>
      </c>
      <c r="D64" s="182">
        <v>0</v>
      </c>
      <c r="E64" s="182">
        <v>0</v>
      </c>
    </row>
    <row r="65" spans="1:5" ht="102" customHeight="1" thickBot="1">
      <c r="A65" s="61" t="s">
        <v>406</v>
      </c>
      <c r="B65" s="61" t="s">
        <v>407</v>
      </c>
      <c r="C65" s="204">
        <v>959054.48</v>
      </c>
      <c r="D65" s="204">
        <v>0</v>
      </c>
      <c r="E65" s="204">
        <v>0</v>
      </c>
    </row>
    <row r="66" spans="1:5" ht="99.75" customHeight="1" thickBot="1">
      <c r="A66" s="61" t="s">
        <v>387</v>
      </c>
      <c r="B66" s="61" t="s">
        <v>295</v>
      </c>
      <c r="C66" s="204">
        <v>959054.48</v>
      </c>
      <c r="D66" s="204">
        <v>0</v>
      </c>
      <c r="E66" s="204">
        <v>0</v>
      </c>
    </row>
    <row r="67" spans="1:5" ht="16.5" thickBot="1">
      <c r="A67" s="223"/>
      <c r="B67" s="224" t="s">
        <v>81</v>
      </c>
      <c r="C67" s="225">
        <f>C11+C47</f>
        <v>16728538.48</v>
      </c>
      <c r="D67" s="225">
        <f>D11+D47</f>
        <v>14742700</v>
      </c>
      <c r="E67" s="225">
        <f>E11+E47</f>
        <v>14841200</v>
      </c>
    </row>
  </sheetData>
  <sheetProtection/>
  <mergeCells count="5">
    <mergeCell ref="A5:C6"/>
    <mergeCell ref="A8:A9"/>
    <mergeCell ref="B8:B9"/>
    <mergeCell ref="C1:E4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2"/>
  <sheetViews>
    <sheetView zoomScalePageLayoutView="0" workbookViewId="0" topLeftCell="A1">
      <selection activeCell="A6" sqref="A6:B6"/>
    </sheetView>
  </sheetViews>
  <sheetFormatPr defaultColWidth="9.00390625" defaultRowHeight="15.75"/>
  <cols>
    <col min="1" max="1" width="32.375" style="0" customWidth="1"/>
    <col min="2" max="2" width="64.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7" width="9.00390625" style="0" hidden="1" customWidth="1"/>
    <col min="98" max="98" width="10.125" style="0" hidden="1" customWidth="1"/>
  </cols>
  <sheetData>
    <row r="1" spans="1:2" ht="15.75">
      <c r="A1" s="1"/>
      <c r="B1" s="1" t="s">
        <v>152</v>
      </c>
    </row>
    <row r="2" spans="1:2" ht="15.75">
      <c r="A2" s="1"/>
      <c r="B2" s="1" t="s">
        <v>501</v>
      </c>
    </row>
    <row r="3" spans="1:2" ht="15.75">
      <c r="A3" s="1"/>
      <c r="B3" s="1" t="s">
        <v>487</v>
      </c>
    </row>
    <row r="4" spans="1:2" ht="15.75">
      <c r="A4" s="1"/>
      <c r="B4" s="1"/>
    </row>
    <row r="5" ht="15.75">
      <c r="A5" s="9"/>
    </row>
    <row r="6" spans="1:2" ht="58.5" customHeight="1">
      <c r="A6" s="335" t="s">
        <v>518</v>
      </c>
      <c r="B6" s="335"/>
    </row>
    <row r="7" ht="16.5" thickBot="1">
      <c r="A7" s="10"/>
    </row>
    <row r="8" spans="1:43" ht="57" customHeight="1" thickBot="1">
      <c r="A8" s="13" t="s">
        <v>39</v>
      </c>
      <c r="B8" s="13" t="s">
        <v>84</v>
      </c>
      <c r="C8" s="25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</row>
    <row r="9" spans="1:43" ht="16.5" thickBot="1">
      <c r="A9" s="13">
        <v>1</v>
      </c>
      <c r="B9" s="259">
        <v>2</v>
      </c>
      <c r="C9" s="25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</row>
    <row r="10" spans="1:43" ht="32.25" thickBot="1">
      <c r="A10" s="200">
        <v>182</v>
      </c>
      <c r="B10" s="200" t="s">
        <v>40</v>
      </c>
      <c r="C10" s="25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</row>
    <row r="11" spans="1:43" ht="66.75" thickBot="1">
      <c r="A11" s="2" t="s">
        <v>105</v>
      </c>
      <c r="B11" s="8" t="s">
        <v>470</v>
      </c>
      <c r="C11" s="25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</row>
    <row r="12" spans="1:43" ht="111" thickBot="1">
      <c r="A12" s="2" t="s">
        <v>85</v>
      </c>
      <c r="B12" s="8" t="s">
        <v>41</v>
      </c>
      <c r="C12" s="25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</row>
    <row r="13" spans="1:43" ht="48" thickBot="1">
      <c r="A13" s="2" t="s">
        <v>86</v>
      </c>
      <c r="B13" s="8" t="s">
        <v>87</v>
      </c>
      <c r="C13" s="25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</row>
    <row r="14" spans="1:43" ht="16.5" thickBot="1">
      <c r="A14" s="2" t="s">
        <v>88</v>
      </c>
      <c r="B14" s="8" t="s">
        <v>89</v>
      </c>
      <c r="C14" s="25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</row>
    <row r="15" spans="1:43" ht="48" thickBot="1">
      <c r="A15" s="2" t="s">
        <v>112</v>
      </c>
      <c r="B15" s="8" t="s">
        <v>113</v>
      </c>
      <c r="C15" s="25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</row>
    <row r="16" spans="1:43" ht="61.5" customHeight="1" thickBot="1">
      <c r="A16" s="327" t="s">
        <v>114</v>
      </c>
      <c r="B16" s="333" t="s">
        <v>115</v>
      </c>
      <c r="C16" s="334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</row>
    <row r="17" spans="1:43" ht="0.75" customHeight="1" thickBot="1">
      <c r="A17" s="327"/>
      <c r="B17" s="333"/>
      <c r="C17" s="334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</row>
    <row r="18" spans="1:43" ht="32.25" thickBot="1">
      <c r="A18" s="2" t="s">
        <v>116</v>
      </c>
      <c r="B18" s="8" t="s">
        <v>117</v>
      </c>
      <c r="C18" s="25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</row>
    <row r="19" spans="1:43" ht="32.25" thickBot="1">
      <c r="A19" s="200">
        <v>908</v>
      </c>
      <c r="B19" s="260" t="s">
        <v>492</v>
      </c>
      <c r="C19" s="25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</row>
    <row r="20" spans="1:43" ht="80.25" customHeight="1" thickBot="1">
      <c r="A20" s="2" t="s">
        <v>107</v>
      </c>
      <c r="B20" s="8" t="s">
        <v>42</v>
      </c>
      <c r="C20" s="25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</row>
    <row r="21" spans="1:99" ht="105.75" customHeight="1" thickBot="1">
      <c r="A21" s="2" t="s">
        <v>183</v>
      </c>
      <c r="B21" s="336" t="s">
        <v>184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CU21" s="181"/>
    </row>
    <row r="22" spans="1:43" ht="104.25" customHeight="1" thickBot="1">
      <c r="A22" s="261" t="s">
        <v>348</v>
      </c>
      <c r="B22" s="262" t="s">
        <v>347</v>
      </c>
      <c r="C22" s="25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</row>
    <row r="23" spans="1:43" ht="34.5" customHeight="1" thickBot="1">
      <c r="A23" s="2" t="s">
        <v>494</v>
      </c>
      <c r="B23" s="8" t="s">
        <v>136</v>
      </c>
      <c r="C23" s="25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</row>
    <row r="24" spans="1:43" ht="32.25" thickBot="1">
      <c r="A24" s="2" t="s">
        <v>484</v>
      </c>
      <c r="B24" s="8" t="s">
        <v>109</v>
      </c>
      <c r="C24" s="25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</row>
    <row r="25" spans="1:43" ht="32.25" thickBot="1">
      <c r="A25" s="191" t="s">
        <v>483</v>
      </c>
      <c r="B25" s="58" t="s">
        <v>388</v>
      </c>
      <c r="C25" s="25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</row>
    <row r="26" spans="1:43" ht="16.5" thickBot="1">
      <c r="A26" s="2" t="s">
        <v>433</v>
      </c>
      <c r="B26" s="8" t="s">
        <v>111</v>
      </c>
      <c r="C26" s="25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</row>
    <row r="27" spans="1:43" ht="64.5" customHeight="1" thickBot="1">
      <c r="A27" s="191" t="s">
        <v>485</v>
      </c>
      <c r="B27" s="58" t="s">
        <v>110</v>
      </c>
      <c r="C27" s="25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</row>
    <row r="28" spans="1:43" ht="79.5" customHeight="1" thickBot="1">
      <c r="A28" s="191" t="s">
        <v>386</v>
      </c>
      <c r="B28" s="58" t="s">
        <v>340</v>
      </c>
      <c r="C28" s="25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</row>
    <row r="29" spans="1:43" ht="98.25" customHeight="1" thickBot="1">
      <c r="A29" s="191" t="s">
        <v>387</v>
      </c>
      <c r="B29" s="58" t="s">
        <v>295</v>
      </c>
      <c r="C29" s="25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</row>
    <row r="30" spans="1:43" ht="110.25" customHeight="1" thickBot="1">
      <c r="A30" s="191" t="s">
        <v>118</v>
      </c>
      <c r="B30" s="58" t="s">
        <v>288</v>
      </c>
      <c r="C30" s="25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</row>
    <row r="31" spans="1:43" ht="48" thickBot="1">
      <c r="A31" s="2" t="s">
        <v>495</v>
      </c>
      <c r="B31" s="8" t="s">
        <v>456</v>
      </c>
      <c r="C31" s="25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</row>
    <row r="32" spans="1:3" ht="12" customHeight="1">
      <c r="A32" s="234"/>
      <c r="B32" s="235"/>
      <c r="C32" s="11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5">
    <mergeCell ref="A16:A17"/>
    <mergeCell ref="B16:B17"/>
    <mergeCell ref="C16:C17"/>
    <mergeCell ref="A6:B6"/>
    <mergeCell ref="B21:A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6" sqref="A6:F6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9.00390625" style="0" hidden="1" customWidth="1"/>
    <col min="5" max="5" width="14.375" style="0" customWidth="1"/>
    <col min="6" max="6" width="14.125" style="0" customWidth="1"/>
  </cols>
  <sheetData>
    <row r="1" spans="2:6" ht="15.75">
      <c r="B1" s="342" t="s">
        <v>502</v>
      </c>
      <c r="C1" s="342"/>
      <c r="D1" s="342"/>
      <c r="E1" s="342"/>
      <c r="F1" s="342"/>
    </row>
    <row r="2" spans="2:6" ht="15.75" customHeight="1">
      <c r="B2" s="342"/>
      <c r="C2" s="342"/>
      <c r="D2" s="342"/>
      <c r="E2" s="342"/>
      <c r="F2" s="342"/>
    </row>
    <row r="3" spans="2:6" ht="15.75">
      <c r="B3" s="342"/>
      <c r="C3" s="342"/>
      <c r="D3" s="342"/>
      <c r="E3" s="342"/>
      <c r="F3" s="342"/>
    </row>
    <row r="4" spans="2:6" ht="15.75">
      <c r="B4" s="342"/>
      <c r="C4" s="342"/>
      <c r="D4" s="342"/>
      <c r="E4" s="342"/>
      <c r="F4" s="342"/>
    </row>
    <row r="6" spans="1:6" ht="63" customHeight="1">
      <c r="A6" s="340" t="s">
        <v>519</v>
      </c>
      <c r="B6" s="340"/>
      <c r="C6" s="340"/>
      <c r="D6" s="341"/>
      <c r="E6" s="341"/>
      <c r="F6" s="341"/>
    </row>
    <row r="7" ht="19.5" thickBot="1">
      <c r="A7" s="14"/>
    </row>
    <row r="8" spans="1:6" ht="38.25" customHeight="1">
      <c r="A8" s="337" t="s">
        <v>91</v>
      </c>
      <c r="B8" s="337" t="s">
        <v>92</v>
      </c>
      <c r="C8" s="40" t="s">
        <v>346</v>
      </c>
      <c r="E8" s="40" t="s">
        <v>457</v>
      </c>
      <c r="F8" s="40" t="s">
        <v>488</v>
      </c>
    </row>
    <row r="9" spans="1:6" ht="15.75">
      <c r="A9" s="338"/>
      <c r="B9" s="338"/>
      <c r="C9" s="6" t="s">
        <v>93</v>
      </c>
      <c r="E9" s="6" t="s">
        <v>93</v>
      </c>
      <c r="F9" s="6" t="s">
        <v>93</v>
      </c>
    </row>
    <row r="10" spans="1:6" ht="16.5" thickBot="1">
      <c r="A10" s="339"/>
      <c r="B10" s="339"/>
      <c r="C10" s="5" t="s">
        <v>419</v>
      </c>
      <c r="E10" s="5" t="s">
        <v>419</v>
      </c>
      <c r="F10" s="5" t="s">
        <v>418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236" t="s">
        <v>458</v>
      </c>
      <c r="B12" s="237" t="s">
        <v>94</v>
      </c>
      <c r="C12" s="238">
        <f>C15+C20</f>
        <v>787285.8200000003</v>
      </c>
      <c r="D12" s="239"/>
      <c r="E12" s="238">
        <f>E15+E20</f>
        <v>-6234</v>
      </c>
      <c r="F12" s="238">
        <f>F15+F20</f>
        <v>0</v>
      </c>
    </row>
    <row r="13" spans="1:6" ht="16.5" thickBot="1">
      <c r="A13" s="15" t="s">
        <v>95</v>
      </c>
      <c r="B13" s="12"/>
      <c r="C13" s="19"/>
      <c r="E13" s="19"/>
      <c r="F13" s="19"/>
    </row>
    <row r="14" spans="1:6" ht="47.25" customHeight="1" thickBot="1">
      <c r="A14" s="16" t="s">
        <v>420</v>
      </c>
      <c r="B14" s="12" t="s">
        <v>421</v>
      </c>
      <c r="C14" s="19">
        <v>0</v>
      </c>
      <c r="D14" s="242"/>
      <c r="E14" s="19">
        <v>0</v>
      </c>
      <c r="F14" s="19">
        <v>0</v>
      </c>
    </row>
    <row r="15" spans="1:6" ht="48" thickBot="1">
      <c r="A15" s="240" t="s">
        <v>422</v>
      </c>
      <c r="B15" s="241" t="s">
        <v>423</v>
      </c>
      <c r="C15" s="243">
        <v>-16728538.48</v>
      </c>
      <c r="D15" s="239"/>
      <c r="E15" s="243">
        <v>-14748934</v>
      </c>
      <c r="F15" s="244">
        <v>-14841200</v>
      </c>
    </row>
    <row r="16" spans="1:6" ht="32.25" thickBot="1">
      <c r="A16" s="16" t="s">
        <v>424</v>
      </c>
      <c r="B16" s="12" t="s">
        <v>425</v>
      </c>
      <c r="C16" s="49">
        <v>-16728538.48</v>
      </c>
      <c r="E16" s="49">
        <v>-14748934</v>
      </c>
      <c r="F16" s="180">
        <v>-14841200</v>
      </c>
    </row>
    <row r="17" spans="1:6" ht="48" thickBot="1">
      <c r="A17" s="16" t="s">
        <v>426</v>
      </c>
      <c r="B17" s="12" t="s">
        <v>96</v>
      </c>
      <c r="C17" s="49">
        <v>-16728538.48</v>
      </c>
      <c r="E17" s="49">
        <v>-14748934</v>
      </c>
      <c r="F17" s="180">
        <v>-14841200</v>
      </c>
    </row>
    <row r="18" spans="1:6" ht="63.75" thickBot="1">
      <c r="A18" s="16" t="s">
        <v>427</v>
      </c>
      <c r="B18" s="12" t="s">
        <v>289</v>
      </c>
      <c r="C18" s="49">
        <v>-16728538.48</v>
      </c>
      <c r="E18" s="49">
        <v>-14748934</v>
      </c>
      <c r="F18" s="180">
        <v>-14841200</v>
      </c>
    </row>
    <row r="19" spans="1:6" ht="32.25" thickBot="1">
      <c r="A19" s="240" t="s">
        <v>428</v>
      </c>
      <c r="B19" s="241" t="s">
        <v>429</v>
      </c>
      <c r="C19" s="243">
        <v>17515824.3</v>
      </c>
      <c r="D19" s="239"/>
      <c r="E19" s="243">
        <v>14742700</v>
      </c>
      <c r="F19" s="244">
        <v>14841200</v>
      </c>
    </row>
    <row r="20" spans="1:6" ht="32.25" thickBot="1">
      <c r="A20" s="16" t="s">
        <v>430</v>
      </c>
      <c r="B20" s="12" t="s">
        <v>97</v>
      </c>
      <c r="C20" s="49">
        <v>17515824.3</v>
      </c>
      <c r="E20" s="49">
        <v>14742700</v>
      </c>
      <c r="F20" s="180">
        <v>14841200</v>
      </c>
    </row>
    <row r="21" spans="1:6" ht="48" thickBot="1">
      <c r="A21" s="16" t="s">
        <v>431</v>
      </c>
      <c r="B21" s="12" t="s">
        <v>98</v>
      </c>
      <c r="C21" s="49">
        <v>17515824.3</v>
      </c>
      <c r="E21" s="49">
        <v>14742700</v>
      </c>
      <c r="F21" s="180">
        <v>14841200</v>
      </c>
    </row>
    <row r="22" spans="1:6" ht="45.75" customHeight="1" thickBot="1">
      <c r="A22" s="16" t="s">
        <v>432</v>
      </c>
      <c r="B22" s="12" t="s">
        <v>119</v>
      </c>
      <c r="C22" s="49">
        <v>17515824.3</v>
      </c>
      <c r="E22" s="49">
        <v>14742700</v>
      </c>
      <c r="F22" s="180">
        <v>14841200</v>
      </c>
    </row>
  </sheetData>
  <sheetProtection/>
  <mergeCells count="4">
    <mergeCell ref="A8:A10"/>
    <mergeCell ref="B8:B10"/>
    <mergeCell ref="A6:F6"/>
    <mergeCell ref="B1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92"/>
  <sheetViews>
    <sheetView zoomScale="75" zoomScaleNormal="75" zoomScalePageLayoutView="0" workbookViewId="0" topLeftCell="A88">
      <selection activeCell="D8" sqref="D8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4" width="17.25390625" style="0" customWidth="1"/>
  </cols>
  <sheetData>
    <row r="1" spans="2:4" ht="25.5" customHeight="1">
      <c r="B1" s="345" t="s">
        <v>282</v>
      </c>
      <c r="C1" s="342"/>
      <c r="D1" s="342"/>
    </row>
    <row r="2" spans="1:4" ht="39" customHeight="1">
      <c r="A2" s="345" t="s">
        <v>503</v>
      </c>
      <c r="B2" s="342"/>
      <c r="C2" s="342"/>
      <c r="D2" s="342"/>
    </row>
    <row r="3" spans="2:4" ht="24.75" customHeight="1">
      <c r="B3" s="343"/>
      <c r="C3" s="344"/>
      <c r="D3" s="344"/>
    </row>
    <row r="4" spans="1:4" ht="9" customHeight="1">
      <c r="A4" s="17"/>
      <c r="B4" s="345"/>
      <c r="C4" s="342"/>
      <c r="D4" s="342"/>
    </row>
    <row r="5" spans="1:4" ht="6" customHeight="1">
      <c r="A5" s="17"/>
      <c r="D5" s="1"/>
    </row>
    <row r="6" spans="1:4" ht="159.75" customHeight="1">
      <c r="A6" s="340" t="s">
        <v>520</v>
      </c>
      <c r="B6" s="340"/>
      <c r="C6" s="340"/>
      <c r="D6" s="340"/>
    </row>
    <row r="7" ht="19.5" thickBot="1">
      <c r="A7" s="29"/>
    </row>
    <row r="8" spans="1:4" ht="48" thickBot="1">
      <c r="A8" s="2" t="s">
        <v>56</v>
      </c>
      <c r="B8" s="2" t="s">
        <v>83</v>
      </c>
      <c r="C8" s="3" t="s">
        <v>61</v>
      </c>
      <c r="D8" s="2" t="s">
        <v>524</v>
      </c>
    </row>
    <row r="9" spans="1:4" ht="48" thickBot="1">
      <c r="A9" s="73" t="s">
        <v>332</v>
      </c>
      <c r="B9" s="74" t="s">
        <v>153</v>
      </c>
      <c r="C9" s="93"/>
      <c r="D9" s="94">
        <f>SUM(D11:D12)</f>
        <v>268700</v>
      </c>
    </row>
    <row r="10" spans="1:4" ht="32.25" thickBot="1">
      <c r="A10" s="61" t="s">
        <v>8</v>
      </c>
      <c r="B10" s="75" t="s">
        <v>154</v>
      </c>
      <c r="C10" s="95"/>
      <c r="D10" s="96">
        <f>SUM(D11:D12)</f>
        <v>268700</v>
      </c>
    </row>
    <row r="11" spans="1:4" ht="51" customHeight="1" thickBot="1">
      <c r="A11" s="43" t="s">
        <v>344</v>
      </c>
      <c r="B11" s="78" t="s">
        <v>157</v>
      </c>
      <c r="C11" s="97">
        <v>200</v>
      </c>
      <c r="D11" s="98">
        <v>200000</v>
      </c>
    </row>
    <row r="12" spans="1:4" ht="63.75" thickBot="1">
      <c r="A12" s="43" t="s">
        <v>63</v>
      </c>
      <c r="B12" s="76" t="s">
        <v>156</v>
      </c>
      <c r="C12" s="76">
        <v>600</v>
      </c>
      <c r="D12" s="245">
        <v>68700</v>
      </c>
    </row>
    <row r="13" spans="1:4" ht="32.25" thickBot="1">
      <c r="A13" s="62" t="s">
        <v>333</v>
      </c>
      <c r="B13" s="74" t="s">
        <v>158</v>
      </c>
      <c r="C13" s="101"/>
      <c r="D13" s="102">
        <f>SUM(D14+D27)</f>
        <v>5747544.8</v>
      </c>
    </row>
    <row r="14" spans="1:4" ht="32.25" thickBot="1">
      <c r="A14" s="54" t="s">
        <v>124</v>
      </c>
      <c r="B14" s="300" t="s">
        <v>159</v>
      </c>
      <c r="C14" s="103"/>
      <c r="D14" s="104">
        <f>SUM(D16:D26)</f>
        <v>5728954.8</v>
      </c>
    </row>
    <row r="15" spans="1:4" ht="32.25" thickBot="1">
      <c r="A15" s="55" t="s">
        <v>24</v>
      </c>
      <c r="B15" s="75" t="s">
        <v>160</v>
      </c>
      <c r="C15" s="105"/>
      <c r="D15" s="106">
        <f>D16+D17+D18+D19+D20+D21+D22+D23+D24+D25+D26</f>
        <v>5728954.8</v>
      </c>
    </row>
    <row r="16" spans="1:4" ht="79.5" thickBot="1">
      <c r="A16" s="7" t="s">
        <v>25</v>
      </c>
      <c r="B16" s="76" t="s">
        <v>471</v>
      </c>
      <c r="C16" s="76">
        <v>100</v>
      </c>
      <c r="D16" s="107">
        <v>3584345</v>
      </c>
    </row>
    <row r="17" spans="1:4" ht="48" thickBot="1">
      <c r="A17" s="7" t="s">
        <v>493</v>
      </c>
      <c r="B17" s="108" t="s">
        <v>188</v>
      </c>
      <c r="C17" s="109">
        <v>200</v>
      </c>
      <c r="D17" s="110">
        <v>555140</v>
      </c>
    </row>
    <row r="18" spans="1:4" ht="44.25" customHeight="1" thickBot="1">
      <c r="A18" s="7" t="s">
        <v>27</v>
      </c>
      <c r="B18" s="108" t="s">
        <v>189</v>
      </c>
      <c r="C18" s="111">
        <v>800</v>
      </c>
      <c r="D18" s="112">
        <v>1500</v>
      </c>
    </row>
    <row r="19" spans="1:4" ht="79.5" thickBot="1">
      <c r="A19" s="7" t="s">
        <v>28</v>
      </c>
      <c r="B19" s="17" t="s">
        <v>263</v>
      </c>
      <c r="C19" s="75">
        <v>100</v>
      </c>
      <c r="D19" s="113">
        <v>790983</v>
      </c>
    </row>
    <row r="20" spans="1:4" ht="67.5" customHeight="1" thickBot="1">
      <c r="A20" s="7" t="s">
        <v>29</v>
      </c>
      <c r="B20" s="76" t="s">
        <v>472</v>
      </c>
      <c r="C20" s="108">
        <v>200</v>
      </c>
      <c r="D20" s="100">
        <v>200000</v>
      </c>
    </row>
    <row r="21" spans="1:4" ht="48" thickBot="1">
      <c r="A21" s="7" t="s">
        <v>30</v>
      </c>
      <c r="B21" s="76" t="s">
        <v>271</v>
      </c>
      <c r="C21" s="108">
        <v>200</v>
      </c>
      <c r="D21" s="100">
        <v>10000</v>
      </c>
    </row>
    <row r="22" spans="1:4" ht="79.5" thickBot="1">
      <c r="A22" s="7" t="s">
        <v>248</v>
      </c>
      <c r="B22" s="76" t="s">
        <v>192</v>
      </c>
      <c r="C22" s="125">
        <v>200</v>
      </c>
      <c r="D22" s="245">
        <v>240</v>
      </c>
    </row>
    <row r="23" spans="1:4" ht="63.75" thickBot="1">
      <c r="A23" s="7" t="s">
        <v>31</v>
      </c>
      <c r="B23" s="76" t="s">
        <v>192</v>
      </c>
      <c r="C23" s="75">
        <v>300</v>
      </c>
      <c r="D23" s="246">
        <v>12000</v>
      </c>
    </row>
    <row r="24" spans="1:4" ht="63.75" thickBot="1">
      <c r="A24" s="173" t="s">
        <v>460</v>
      </c>
      <c r="B24" s="75" t="s">
        <v>194</v>
      </c>
      <c r="C24" s="105">
        <v>200</v>
      </c>
      <c r="D24" s="106">
        <v>100000</v>
      </c>
    </row>
    <row r="25" spans="1:4" ht="96.75" customHeight="1" thickBot="1">
      <c r="A25" s="43" t="s">
        <v>459</v>
      </c>
      <c r="B25" s="76" t="s">
        <v>255</v>
      </c>
      <c r="C25" s="114">
        <v>200</v>
      </c>
      <c r="D25" s="115">
        <v>74746.8</v>
      </c>
    </row>
    <row r="26" spans="1:4" ht="61.5" customHeight="1" thickBot="1">
      <c r="A26" s="179" t="s">
        <v>461</v>
      </c>
      <c r="B26" s="75" t="s">
        <v>303</v>
      </c>
      <c r="C26" s="105">
        <v>200</v>
      </c>
      <c r="D26" s="106">
        <v>400000</v>
      </c>
    </row>
    <row r="27" spans="1:4" ht="45.75" customHeight="1" thickBot="1">
      <c r="A27" s="54" t="s">
        <v>99</v>
      </c>
      <c r="B27" s="77" t="s">
        <v>195</v>
      </c>
      <c r="C27" s="116"/>
      <c r="D27" s="117">
        <f>SUM(D28)</f>
        <v>18590</v>
      </c>
    </row>
    <row r="28" spans="1:4" ht="45.75" customHeight="1" thickBot="1">
      <c r="A28" s="55" t="s">
        <v>32</v>
      </c>
      <c r="B28" s="75" t="s">
        <v>196</v>
      </c>
      <c r="C28" s="76"/>
      <c r="D28" s="107">
        <f>SUM(D29:D30)</f>
        <v>18590</v>
      </c>
    </row>
    <row r="29" spans="1:4" ht="64.5" customHeight="1" thickBot="1">
      <c r="A29" s="7" t="s">
        <v>33</v>
      </c>
      <c r="B29" s="76" t="s">
        <v>449</v>
      </c>
      <c r="C29" s="76">
        <v>200</v>
      </c>
      <c r="D29" s="107">
        <v>10000</v>
      </c>
    </row>
    <row r="30" spans="1:4" ht="48" thickBot="1">
      <c r="A30" s="46" t="s">
        <v>34</v>
      </c>
      <c r="B30" s="76" t="s">
        <v>257</v>
      </c>
      <c r="C30" s="109">
        <v>800</v>
      </c>
      <c r="D30" s="110">
        <v>8590</v>
      </c>
    </row>
    <row r="31" spans="1:4" ht="48" thickBot="1">
      <c r="A31" s="73" t="s">
        <v>334</v>
      </c>
      <c r="B31" s="74" t="s">
        <v>161</v>
      </c>
      <c r="C31" s="119"/>
      <c r="D31" s="120">
        <f>D32</f>
        <v>180000</v>
      </c>
    </row>
    <row r="32" spans="1:4" ht="32.25" thickBot="1">
      <c r="A32" s="57" t="s">
        <v>7</v>
      </c>
      <c r="B32" s="77" t="s">
        <v>197</v>
      </c>
      <c r="C32" s="121"/>
      <c r="D32" s="122">
        <f>SUM(D34:D35)</f>
        <v>180000</v>
      </c>
    </row>
    <row r="33" spans="1:4" ht="32.25" thickBot="1">
      <c r="A33" s="55" t="s">
        <v>9</v>
      </c>
      <c r="B33" s="75" t="s">
        <v>162</v>
      </c>
      <c r="C33" s="75"/>
      <c r="D33" s="113">
        <f>D34+D35</f>
        <v>180000</v>
      </c>
    </row>
    <row r="34" spans="1:4" ht="60.75" customHeight="1" thickBot="1">
      <c r="A34" s="43" t="s">
        <v>145</v>
      </c>
      <c r="B34" s="76" t="s">
        <v>258</v>
      </c>
      <c r="C34" s="76">
        <v>200</v>
      </c>
      <c r="D34" s="248">
        <v>30000</v>
      </c>
    </row>
    <row r="35" spans="1:4" ht="69" customHeight="1" thickBot="1">
      <c r="A35" s="43" t="s">
        <v>331</v>
      </c>
      <c r="B35" s="80" t="s">
        <v>200</v>
      </c>
      <c r="C35" s="76">
        <v>200</v>
      </c>
      <c r="D35" s="248">
        <v>150000</v>
      </c>
    </row>
    <row r="36" spans="1:4" ht="54.75" customHeight="1" thickBot="1">
      <c r="A36" s="91" t="s">
        <v>335</v>
      </c>
      <c r="B36" s="74" t="s">
        <v>203</v>
      </c>
      <c r="C36" s="119"/>
      <c r="D36" s="120">
        <f>SUM(D37)</f>
        <v>34000</v>
      </c>
    </row>
    <row r="37" spans="1:4" ht="48" thickBot="1">
      <c r="A37" s="68" t="s">
        <v>202</v>
      </c>
      <c r="B37" s="77" t="s">
        <v>204</v>
      </c>
      <c r="C37" s="103"/>
      <c r="D37" s="104">
        <f>SUM(D38)</f>
        <v>34000</v>
      </c>
    </row>
    <row r="38" spans="1:4" ht="26.25" customHeight="1" thickBot="1">
      <c r="A38" s="273" t="s">
        <v>205</v>
      </c>
      <c r="B38" s="75" t="s">
        <v>163</v>
      </c>
      <c r="C38" s="105">
        <v>200</v>
      </c>
      <c r="D38" s="124">
        <f>SUM(D39:D41)</f>
        <v>34000</v>
      </c>
    </row>
    <row r="39" spans="1:4" s="39" customFormat="1" ht="83.25" customHeight="1" thickBot="1">
      <c r="A39" s="64" t="s">
        <v>463</v>
      </c>
      <c r="B39" s="274" t="s">
        <v>206</v>
      </c>
      <c r="C39" s="75">
        <v>200</v>
      </c>
      <c r="D39" s="124">
        <v>0</v>
      </c>
    </row>
    <row r="40" spans="1:4" s="39" customFormat="1" ht="49.5" customHeight="1" thickBot="1">
      <c r="A40" s="275" t="s">
        <v>462</v>
      </c>
      <c r="B40" s="274" t="s">
        <v>207</v>
      </c>
      <c r="C40" s="105">
        <v>200</v>
      </c>
      <c r="D40" s="106">
        <v>18000</v>
      </c>
    </row>
    <row r="41" spans="1:4" ht="39" customHeight="1" thickBot="1">
      <c r="A41" s="276" t="s">
        <v>467</v>
      </c>
      <c r="B41" s="274" t="s">
        <v>208</v>
      </c>
      <c r="C41" s="75">
        <v>200</v>
      </c>
      <c r="D41" s="277">
        <v>16000</v>
      </c>
    </row>
    <row r="42" spans="1:4" ht="60.75" customHeight="1" thickBot="1">
      <c r="A42" s="67" t="s">
        <v>336</v>
      </c>
      <c r="B42" s="74" t="s">
        <v>10</v>
      </c>
      <c r="C42" s="119"/>
      <c r="D42" s="120">
        <f>SUM(D43+D47+D50+D53)</f>
        <v>4586781.45</v>
      </c>
    </row>
    <row r="43" spans="1:4" ht="32.25" thickBot="1">
      <c r="A43" s="68" t="s">
        <v>120</v>
      </c>
      <c r="B43" s="77" t="s">
        <v>11</v>
      </c>
      <c r="C43" s="103"/>
      <c r="D43" s="104">
        <f>+D44</f>
        <v>2020000</v>
      </c>
    </row>
    <row r="44" spans="1:4" ht="16.5" thickBot="1">
      <c r="A44" s="58" t="s">
        <v>12</v>
      </c>
      <c r="B44" s="75" t="s">
        <v>13</v>
      </c>
      <c r="C44" s="105"/>
      <c r="D44" s="124">
        <f>SUM(D45:D46)</f>
        <v>2020000</v>
      </c>
    </row>
    <row r="45" spans="1:4" ht="47.25" customHeight="1" thickBot="1">
      <c r="A45" s="43" t="s">
        <v>51</v>
      </c>
      <c r="B45" s="76" t="s">
        <v>213</v>
      </c>
      <c r="C45" s="75">
        <v>200</v>
      </c>
      <c r="D45" s="124">
        <v>820000</v>
      </c>
    </row>
    <row r="46" spans="1:4" ht="49.5" customHeight="1" thickBot="1">
      <c r="A46" s="79" t="s">
        <v>466</v>
      </c>
      <c r="B46" s="80" t="s">
        <v>212</v>
      </c>
      <c r="C46" s="105">
        <v>200</v>
      </c>
      <c r="D46" s="106">
        <v>1200000</v>
      </c>
    </row>
    <row r="47" spans="1:4" ht="70.5" customHeight="1" thickBot="1">
      <c r="A47" s="57" t="s">
        <v>214</v>
      </c>
      <c r="B47" s="81" t="s">
        <v>164</v>
      </c>
      <c r="C47" s="127"/>
      <c r="D47" s="122">
        <f>SUM(D48)</f>
        <v>50000</v>
      </c>
    </row>
    <row r="48" spans="1:4" ht="33.75" customHeight="1" thickBot="1">
      <c r="A48" s="56" t="s">
        <v>166</v>
      </c>
      <c r="B48" s="75" t="s">
        <v>165</v>
      </c>
      <c r="C48" s="128"/>
      <c r="D48" s="129">
        <f>D49</f>
        <v>50000</v>
      </c>
    </row>
    <row r="49" spans="1:4" ht="47.25" customHeight="1" thickBot="1">
      <c r="A49" s="44" t="s">
        <v>480</v>
      </c>
      <c r="B49" s="76" t="s">
        <v>215</v>
      </c>
      <c r="C49" s="109">
        <v>200</v>
      </c>
      <c r="D49" s="129">
        <v>50000</v>
      </c>
    </row>
    <row r="50" spans="1:4" ht="32.25" thickBot="1">
      <c r="A50" s="54" t="s">
        <v>57</v>
      </c>
      <c r="B50" s="81" t="s">
        <v>14</v>
      </c>
      <c r="C50" s="130"/>
      <c r="D50" s="131">
        <f>SUM(D51)</f>
        <v>2416781.45</v>
      </c>
    </row>
    <row r="51" spans="1:4" ht="28.5" customHeight="1" thickBot="1">
      <c r="A51" s="55" t="s">
        <v>15</v>
      </c>
      <c r="B51" s="75" t="s">
        <v>16</v>
      </c>
      <c r="C51" s="128"/>
      <c r="D51" s="129">
        <f>SUM(D52:D52)</f>
        <v>2416781.45</v>
      </c>
    </row>
    <row r="52" spans="1:4" ht="54.75" customHeight="1" thickBot="1">
      <c r="A52" s="53" t="s">
        <v>465</v>
      </c>
      <c r="B52" s="125" t="s">
        <v>217</v>
      </c>
      <c r="C52" s="109">
        <v>200</v>
      </c>
      <c r="D52" s="129">
        <v>2416781.45</v>
      </c>
    </row>
    <row r="53" spans="1:4" ht="59.25" customHeight="1" thickBot="1">
      <c r="A53" s="301" t="s">
        <v>268</v>
      </c>
      <c r="B53" s="121" t="s">
        <v>266</v>
      </c>
      <c r="C53" s="302"/>
      <c r="D53" s="138">
        <f>SUM(D54)</f>
        <v>100000</v>
      </c>
    </row>
    <row r="54" spans="1:4" ht="55.5" customHeight="1" thickBot="1">
      <c r="A54" s="43" t="s">
        <v>265</v>
      </c>
      <c r="B54" s="76" t="s">
        <v>267</v>
      </c>
      <c r="C54" s="108"/>
      <c r="D54" s="113">
        <v>100000</v>
      </c>
    </row>
    <row r="55" spans="1:4" ht="63.75" thickBot="1">
      <c r="A55" s="43" t="s">
        <v>345</v>
      </c>
      <c r="B55" s="76" t="s">
        <v>226</v>
      </c>
      <c r="C55" s="108">
        <v>200</v>
      </c>
      <c r="D55" s="113">
        <v>100000</v>
      </c>
    </row>
    <row r="56" spans="1:4" ht="32.25" thickBot="1">
      <c r="A56" s="63" t="s">
        <v>337</v>
      </c>
      <c r="B56" s="74" t="s">
        <v>17</v>
      </c>
      <c r="C56" s="101"/>
      <c r="D56" s="102">
        <f>SUM(D57+D66)</f>
        <v>4640057.75</v>
      </c>
    </row>
    <row r="57" spans="1:4" ht="48" thickBot="1">
      <c r="A57" s="57" t="s">
        <v>122</v>
      </c>
      <c r="B57" s="77" t="s">
        <v>18</v>
      </c>
      <c r="C57" s="130"/>
      <c r="D57" s="131">
        <f>SUM(D59:D65)</f>
        <v>4590057.75</v>
      </c>
    </row>
    <row r="58" spans="1:4" ht="47.25" customHeight="1" thickBot="1">
      <c r="A58" s="55" t="s">
        <v>20</v>
      </c>
      <c r="B58" s="75" t="s">
        <v>19</v>
      </c>
      <c r="C58" s="76"/>
      <c r="D58" s="100">
        <f>SUM(D59:D61)</f>
        <v>3663451.75</v>
      </c>
    </row>
    <row r="59" spans="1:4" ht="79.5" thickBot="1">
      <c r="A59" s="45" t="s">
        <v>132</v>
      </c>
      <c r="B59" s="80" t="s">
        <v>221</v>
      </c>
      <c r="C59" s="108">
        <v>100</v>
      </c>
      <c r="D59" s="247">
        <v>1830113.3</v>
      </c>
    </row>
    <row r="60" spans="1:4" ht="48" thickBot="1">
      <c r="A60" s="8" t="s">
        <v>222</v>
      </c>
      <c r="B60" s="76" t="s">
        <v>221</v>
      </c>
      <c r="C60" s="108">
        <v>200</v>
      </c>
      <c r="D60" s="113">
        <v>1828338.45</v>
      </c>
    </row>
    <row r="61" spans="1:4" ht="32.25" thickBot="1">
      <c r="A61" s="7" t="s">
        <v>21</v>
      </c>
      <c r="B61" s="76" t="s">
        <v>221</v>
      </c>
      <c r="C61" s="97">
        <v>800</v>
      </c>
      <c r="D61" s="106">
        <v>5000</v>
      </c>
    </row>
    <row r="62" spans="1:4" ht="132" customHeight="1" thickBot="1">
      <c r="A62" s="7" t="s">
        <v>308</v>
      </c>
      <c r="B62" s="76" t="s">
        <v>310</v>
      </c>
      <c r="C62" s="76">
        <v>100</v>
      </c>
      <c r="D62" s="107">
        <v>557624</v>
      </c>
    </row>
    <row r="63" spans="1:4" ht="117.75" customHeight="1" thickBot="1">
      <c r="A63" s="8" t="s">
        <v>309</v>
      </c>
      <c r="B63" s="76" t="s">
        <v>312</v>
      </c>
      <c r="C63" s="134">
        <v>100</v>
      </c>
      <c r="D63" s="96">
        <v>238982</v>
      </c>
    </row>
    <row r="64" spans="1:4" ht="89.25" customHeight="1" thickBot="1">
      <c r="A64" s="7" t="s">
        <v>498</v>
      </c>
      <c r="B64" s="80" t="s">
        <v>224</v>
      </c>
      <c r="C64" s="265">
        <v>200</v>
      </c>
      <c r="D64" s="266">
        <v>30000</v>
      </c>
    </row>
    <row r="65" spans="1:4" ht="72" customHeight="1" thickBot="1">
      <c r="A65" s="89" t="s">
        <v>229</v>
      </c>
      <c r="B65" s="80" t="s">
        <v>226</v>
      </c>
      <c r="C65" s="265">
        <v>200</v>
      </c>
      <c r="D65" s="266">
        <v>100000</v>
      </c>
    </row>
    <row r="66" spans="1:4" ht="63.75" thickBot="1">
      <c r="A66" s="297" t="s">
        <v>123</v>
      </c>
      <c r="B66" s="81" t="s">
        <v>223</v>
      </c>
      <c r="C66" s="298"/>
      <c r="D66" s="299">
        <v>50000</v>
      </c>
    </row>
    <row r="67" spans="1:4" ht="16.5" thickBot="1">
      <c r="A67" s="55" t="s">
        <v>22</v>
      </c>
      <c r="B67" s="141" t="s">
        <v>235</v>
      </c>
      <c r="C67" s="128"/>
      <c r="D67" s="113">
        <v>50000</v>
      </c>
    </row>
    <row r="68" spans="1:4" ht="63.75" thickBot="1">
      <c r="A68" s="7" t="s">
        <v>23</v>
      </c>
      <c r="B68" s="76" t="s">
        <v>230</v>
      </c>
      <c r="C68" s="76">
        <v>200</v>
      </c>
      <c r="D68" s="113">
        <v>50000</v>
      </c>
    </row>
    <row r="69" spans="1:4" ht="32.25" thickBot="1">
      <c r="A69" s="65" t="s">
        <v>35</v>
      </c>
      <c r="B69" s="74" t="s">
        <v>231</v>
      </c>
      <c r="C69" s="101"/>
      <c r="D69" s="296">
        <f>SUM(D70)</f>
        <v>30000</v>
      </c>
    </row>
    <row r="70" spans="1:110" s="41" customFormat="1" ht="32.25" thickBot="1">
      <c r="A70" s="310" t="s">
        <v>36</v>
      </c>
      <c r="B70" s="77" t="s">
        <v>232</v>
      </c>
      <c r="C70" s="77"/>
      <c r="D70" s="311">
        <f>SUM(D71)</f>
        <v>30000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</row>
    <row r="71" spans="1:110" ht="39.75" customHeight="1" thickBot="1">
      <c r="A71" s="64" t="s">
        <v>37</v>
      </c>
      <c r="B71" s="75" t="s">
        <v>473</v>
      </c>
      <c r="C71" s="75"/>
      <c r="D71" s="113">
        <f>SUM(D72)</f>
        <v>30000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</row>
    <row r="72" spans="1:4" ht="48" thickBot="1">
      <c r="A72" s="263" t="s">
        <v>443</v>
      </c>
      <c r="B72" s="75" t="s">
        <v>474</v>
      </c>
      <c r="C72" s="75">
        <v>200</v>
      </c>
      <c r="D72" s="113">
        <v>30000</v>
      </c>
    </row>
    <row r="73" spans="1:4" ht="32.25" thickBot="1">
      <c r="A73" s="62" t="s">
        <v>125</v>
      </c>
      <c r="B73" s="197" t="s">
        <v>38</v>
      </c>
      <c r="C73" s="198"/>
      <c r="D73" s="199">
        <f>D74+D77+D84</f>
        <v>1241454.48</v>
      </c>
    </row>
    <row r="74" spans="1:4" ht="36" customHeight="1" thickBot="1">
      <c r="A74" s="303" t="s">
        <v>438</v>
      </c>
      <c r="B74" s="304" t="s">
        <v>437</v>
      </c>
      <c r="C74" s="305"/>
      <c r="D74" s="306">
        <f>D75</f>
        <v>50000</v>
      </c>
    </row>
    <row r="75" spans="1:4" ht="34.5" customHeight="1" thickBot="1">
      <c r="A75" s="45" t="s">
        <v>58</v>
      </c>
      <c r="B75" s="2" t="s">
        <v>126</v>
      </c>
      <c r="C75" s="5"/>
      <c r="D75" s="51">
        <f>D76</f>
        <v>50000</v>
      </c>
    </row>
    <row r="76" spans="1:4" ht="77.25" customHeight="1" thickBot="1">
      <c r="A76" s="169" t="s">
        <v>127</v>
      </c>
      <c r="B76" s="191" t="s">
        <v>292</v>
      </c>
      <c r="C76" s="160">
        <v>800</v>
      </c>
      <c r="D76" s="185">
        <v>50000</v>
      </c>
    </row>
    <row r="77" spans="1:4" ht="57" customHeight="1" thickBot="1">
      <c r="A77" s="309" t="s">
        <v>59</v>
      </c>
      <c r="B77" s="304" t="s">
        <v>129</v>
      </c>
      <c r="C77" s="305"/>
      <c r="D77" s="306">
        <f>D78</f>
        <v>232400</v>
      </c>
    </row>
    <row r="78" spans="1:4" ht="21.75" customHeight="1" thickBot="1">
      <c r="A78" s="249" t="s">
        <v>58</v>
      </c>
      <c r="B78" s="191" t="s">
        <v>496</v>
      </c>
      <c r="C78" s="160"/>
      <c r="D78" s="185">
        <f>D79+D80</f>
        <v>232400</v>
      </c>
    </row>
    <row r="79" spans="1:4" ht="84.75" customHeight="1" thickBot="1">
      <c r="A79" s="169" t="s">
        <v>128</v>
      </c>
      <c r="B79" s="191" t="s">
        <v>298</v>
      </c>
      <c r="C79" s="160">
        <v>100</v>
      </c>
      <c r="D79" s="185">
        <v>228900</v>
      </c>
    </row>
    <row r="80" spans="1:4" ht="58.5" customHeight="1" thickBot="1">
      <c r="A80" s="250" t="s">
        <v>49</v>
      </c>
      <c r="B80" s="191" t="s">
        <v>298</v>
      </c>
      <c r="C80" s="160">
        <v>200</v>
      </c>
      <c r="D80" s="185">
        <v>3500</v>
      </c>
    </row>
    <row r="81" spans="1:4" ht="58.5" customHeight="1" thickBot="1">
      <c r="A81" s="308" t="s">
        <v>504</v>
      </c>
      <c r="B81" s="304" t="s">
        <v>505</v>
      </c>
      <c r="C81" s="305"/>
      <c r="D81" s="306">
        <v>787285.82</v>
      </c>
    </row>
    <row r="82" spans="1:4" ht="58.5" customHeight="1" thickBot="1">
      <c r="A82" s="250" t="s">
        <v>58</v>
      </c>
      <c r="B82" s="191" t="s">
        <v>506</v>
      </c>
      <c r="C82" s="160"/>
      <c r="D82" s="185">
        <v>787285.82</v>
      </c>
    </row>
    <row r="83" spans="1:4" ht="58.5" customHeight="1" thickBot="1">
      <c r="A83" s="250" t="s">
        <v>508</v>
      </c>
      <c r="B83" s="191" t="s">
        <v>507</v>
      </c>
      <c r="C83" s="160">
        <v>200</v>
      </c>
      <c r="D83" s="185">
        <v>787285.82</v>
      </c>
    </row>
    <row r="84" spans="1:4" ht="48" thickBot="1">
      <c r="A84" s="307" t="s">
        <v>439</v>
      </c>
      <c r="B84" s="304" t="s">
        <v>436</v>
      </c>
      <c r="C84" s="305"/>
      <c r="D84" s="306">
        <v>959054.48</v>
      </c>
    </row>
    <row r="85" spans="1:4" ht="48" thickBot="1">
      <c r="A85" s="55" t="s">
        <v>439</v>
      </c>
      <c r="B85" s="191" t="s">
        <v>497</v>
      </c>
      <c r="C85" s="160"/>
      <c r="D85" s="185">
        <v>959054.48</v>
      </c>
    </row>
    <row r="86" spans="1:4" ht="66.75" customHeight="1" thickBot="1">
      <c r="A86" s="55" t="s">
        <v>301</v>
      </c>
      <c r="B86" s="191" t="s">
        <v>299</v>
      </c>
      <c r="C86" s="160">
        <v>200</v>
      </c>
      <c r="D86" s="185">
        <v>462754.57</v>
      </c>
    </row>
    <row r="87" spans="1:4" ht="63.75" thickBot="1">
      <c r="A87" s="263" t="s">
        <v>300</v>
      </c>
      <c r="B87" s="191" t="s">
        <v>434</v>
      </c>
      <c r="C87" s="160">
        <v>200</v>
      </c>
      <c r="D87" s="185">
        <v>401940</v>
      </c>
    </row>
    <row r="88" spans="1:4" ht="63.75" thickBot="1">
      <c r="A88" s="263" t="s">
        <v>302</v>
      </c>
      <c r="B88" s="160" t="s">
        <v>435</v>
      </c>
      <c r="C88" s="160">
        <v>200</v>
      </c>
      <c r="D88" s="185">
        <v>94359.91</v>
      </c>
    </row>
    <row r="89" spans="1:4" ht="48" thickBot="1">
      <c r="A89" s="325" t="s">
        <v>525</v>
      </c>
      <c r="B89" s="292" t="s">
        <v>526</v>
      </c>
      <c r="C89" s="292">
        <v>0</v>
      </c>
      <c r="D89" s="293">
        <v>0</v>
      </c>
    </row>
    <row r="90" spans="1:4" ht="63.75" thickBot="1">
      <c r="A90" s="324" t="s">
        <v>527</v>
      </c>
      <c r="B90" s="160" t="s">
        <v>528</v>
      </c>
      <c r="C90" s="160">
        <v>0</v>
      </c>
      <c r="D90" s="185">
        <v>0</v>
      </c>
    </row>
    <row r="91" spans="1:4" ht="79.5" thickBot="1">
      <c r="A91" s="263" t="s">
        <v>529</v>
      </c>
      <c r="B91" s="160" t="s">
        <v>528</v>
      </c>
      <c r="C91" s="160">
        <v>200</v>
      </c>
      <c r="D91" s="185">
        <v>0</v>
      </c>
    </row>
    <row r="92" spans="1:4" ht="16.5" thickBot="1">
      <c r="A92" s="312" t="s">
        <v>440</v>
      </c>
      <c r="B92" s="313"/>
      <c r="C92" s="313"/>
      <c r="D92" s="314">
        <f>D9+D13+D31+D36+D42+D56+D69+D73+D81</f>
        <v>17515824.3</v>
      </c>
    </row>
    <row r="96" ht="22.5" customHeight="1"/>
  </sheetData>
  <sheetProtection/>
  <mergeCells count="5">
    <mergeCell ref="A6:D6"/>
    <mergeCell ref="B3:D3"/>
    <mergeCell ref="B1:D1"/>
    <mergeCell ref="B4:D4"/>
    <mergeCell ref="A2:D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42" t="s">
        <v>242</v>
      </c>
      <c r="E1" s="342"/>
      <c r="F1" s="342"/>
    </row>
    <row r="2" spans="3:6" ht="48.75" customHeight="1">
      <c r="C2" s="342" t="s">
        <v>243</v>
      </c>
      <c r="D2" s="342"/>
      <c r="E2" s="342"/>
      <c r="F2" s="342"/>
    </row>
    <row r="3" spans="4:6" ht="15.75">
      <c r="D3" s="342" t="s">
        <v>290</v>
      </c>
      <c r="E3" s="342"/>
      <c r="F3" s="342"/>
    </row>
    <row r="4" spans="3:4" ht="24.75" customHeight="1">
      <c r="C4" s="343"/>
      <c r="D4" s="346"/>
    </row>
    <row r="5" spans="2:4" ht="53.25" customHeight="1" hidden="1">
      <c r="B5" s="17"/>
      <c r="D5" s="17"/>
    </row>
    <row r="6" ht="15.75" hidden="1">
      <c r="B6" s="17"/>
    </row>
    <row r="7" spans="2:6" ht="146.25" customHeight="1">
      <c r="B7" s="340"/>
      <c r="C7" s="340"/>
      <c r="D7" s="340"/>
      <c r="E7" s="329"/>
      <c r="F7" s="329"/>
    </row>
    <row r="8" ht="19.5" customHeight="1" thickBot="1">
      <c r="B8" s="29"/>
    </row>
    <row r="9" spans="2:6" ht="45.75" customHeight="1" thickBot="1">
      <c r="B9" s="2" t="s">
        <v>56</v>
      </c>
      <c r="C9" s="2" t="s">
        <v>83</v>
      </c>
      <c r="D9" s="3" t="s">
        <v>61</v>
      </c>
      <c r="E9" s="2" t="s">
        <v>240</v>
      </c>
      <c r="F9" s="2" t="s">
        <v>241</v>
      </c>
    </row>
    <row r="10" spans="2:6" ht="83.25" customHeight="1" thickBot="1">
      <c r="B10" s="73" t="s">
        <v>187</v>
      </c>
      <c r="C10" s="74" t="s">
        <v>153</v>
      </c>
      <c r="D10" s="93"/>
      <c r="E10" s="94">
        <f>SUM(E12:E14)</f>
        <v>490000</v>
      </c>
      <c r="F10" s="94">
        <f>SUM(F12:F14)</f>
        <v>490000</v>
      </c>
    </row>
    <row r="11" spans="2:6" ht="53.25" customHeight="1" thickBot="1">
      <c r="B11" s="61" t="s">
        <v>8</v>
      </c>
      <c r="C11" s="75" t="s">
        <v>154</v>
      </c>
      <c r="D11" s="95"/>
      <c r="E11" s="96">
        <f>SUM(E12:E14)</f>
        <v>490000</v>
      </c>
      <c r="F11" s="96">
        <f>SUM(F12:F14)</f>
        <v>490000</v>
      </c>
    </row>
    <row r="12" spans="2:6" ht="85.5" customHeight="1" thickBot="1">
      <c r="B12" s="43" t="s">
        <v>62</v>
      </c>
      <c r="C12" s="78" t="s">
        <v>157</v>
      </c>
      <c r="D12" s="97">
        <v>200</v>
      </c>
      <c r="E12" s="98">
        <v>350000</v>
      </c>
      <c r="F12" s="98">
        <v>350000</v>
      </c>
    </row>
    <row r="13" spans="2:6" ht="102.75" customHeight="1" thickBot="1">
      <c r="B13" s="88" t="s">
        <v>211</v>
      </c>
      <c r="C13" s="76" t="s">
        <v>155</v>
      </c>
      <c r="D13" s="76">
        <v>200</v>
      </c>
      <c r="E13" s="99">
        <v>100000</v>
      </c>
      <c r="F13" s="99">
        <v>100000</v>
      </c>
    </row>
    <row r="14" spans="2:6" ht="110.25" customHeight="1" thickBot="1">
      <c r="B14" s="43" t="s">
        <v>63</v>
      </c>
      <c r="C14" s="76" t="s">
        <v>156</v>
      </c>
      <c r="D14" s="76">
        <v>600</v>
      </c>
      <c r="E14" s="100">
        <v>40000</v>
      </c>
      <c r="F14" s="100">
        <v>40000</v>
      </c>
    </row>
    <row r="15" spans="2:6" ht="78" customHeight="1" thickBot="1">
      <c r="B15" s="62" t="s">
        <v>186</v>
      </c>
      <c r="C15" s="74" t="s">
        <v>158</v>
      </c>
      <c r="D15" s="101"/>
      <c r="E15" s="102">
        <f>SUM(E16+E28)</f>
        <v>4567920</v>
      </c>
      <c r="F15" s="102">
        <f>SUM(F16+F28)</f>
        <v>4567920</v>
      </c>
    </row>
    <row r="16" spans="2:6" ht="61.5" customHeight="1" thickBot="1">
      <c r="B16" s="60" t="s">
        <v>124</v>
      </c>
      <c r="C16" s="87" t="s">
        <v>159</v>
      </c>
      <c r="D16" s="103"/>
      <c r="E16" s="104">
        <f>SUM(E18:E27)</f>
        <v>4544920</v>
      </c>
      <c r="F16" s="104">
        <f>SUM(F18:F27)</f>
        <v>4544920</v>
      </c>
    </row>
    <row r="17" spans="2:6" ht="50.25" customHeight="1" thickBot="1">
      <c r="B17" s="55" t="s">
        <v>24</v>
      </c>
      <c r="C17" s="75" t="s">
        <v>160</v>
      </c>
      <c r="D17" s="105"/>
      <c r="E17" s="106">
        <f>SUM(E18:E20)</f>
        <v>3484576</v>
      </c>
      <c r="F17" s="106">
        <f>SUM(F18:F20)</f>
        <v>3484576</v>
      </c>
    </row>
    <row r="18" spans="2:6" ht="149.25" customHeight="1" thickBot="1">
      <c r="B18" s="7" t="s">
        <v>25</v>
      </c>
      <c r="C18" s="76" t="s">
        <v>185</v>
      </c>
      <c r="D18" s="76">
        <v>100</v>
      </c>
      <c r="E18" s="107">
        <v>3014209</v>
      </c>
      <c r="F18" s="107">
        <v>3014209</v>
      </c>
    </row>
    <row r="19" spans="2:6" ht="83.25" customHeight="1" thickBot="1">
      <c r="B19" s="7" t="s">
        <v>26</v>
      </c>
      <c r="C19" s="108" t="s">
        <v>188</v>
      </c>
      <c r="D19" s="109">
        <v>200</v>
      </c>
      <c r="E19" s="110">
        <v>460367</v>
      </c>
      <c r="F19" s="110">
        <v>460367</v>
      </c>
    </row>
    <row r="20" spans="2:6" ht="50.25" customHeight="1" thickBot="1">
      <c r="B20" s="7" t="s">
        <v>27</v>
      </c>
      <c r="C20" s="108" t="s">
        <v>189</v>
      </c>
      <c r="D20" s="111">
        <v>800</v>
      </c>
      <c r="E20" s="112">
        <v>10000</v>
      </c>
      <c r="F20" s="112">
        <v>10000</v>
      </c>
    </row>
    <row r="21" spans="2:6" ht="138.75" customHeight="1" thickBot="1">
      <c r="B21" s="145" t="s">
        <v>28</v>
      </c>
      <c r="C21" s="146" t="s">
        <v>246</v>
      </c>
      <c r="D21" s="101">
        <v>100</v>
      </c>
      <c r="E21" s="133">
        <v>859424</v>
      </c>
      <c r="F21" s="133">
        <v>859424</v>
      </c>
    </row>
    <row r="22" spans="2:6" ht="125.25" customHeight="1" thickBot="1">
      <c r="B22" s="7" t="s">
        <v>29</v>
      </c>
      <c r="C22" s="76" t="s">
        <v>190</v>
      </c>
      <c r="D22" s="108">
        <v>200</v>
      </c>
      <c r="E22" s="100">
        <v>25000</v>
      </c>
      <c r="F22" s="100">
        <v>25000</v>
      </c>
    </row>
    <row r="23" spans="2:6" ht="95.25" customHeight="1" thickBot="1">
      <c r="B23" s="7" t="s">
        <v>30</v>
      </c>
      <c r="C23" s="76" t="s">
        <v>191</v>
      </c>
      <c r="D23" s="108">
        <v>200</v>
      </c>
      <c r="E23" s="100">
        <v>18000</v>
      </c>
      <c r="F23" s="100">
        <v>18000</v>
      </c>
    </row>
    <row r="24" spans="2:6" ht="125.25" customHeight="1" thickBot="1">
      <c r="B24" s="7" t="s">
        <v>248</v>
      </c>
      <c r="C24" s="76" t="s">
        <v>192</v>
      </c>
      <c r="D24" s="114">
        <v>200</v>
      </c>
      <c r="E24" s="115">
        <v>800</v>
      </c>
      <c r="F24" s="115">
        <v>800</v>
      </c>
    </row>
    <row r="25" spans="2:6" ht="114.75" customHeight="1" thickBot="1">
      <c r="B25" s="7" t="s">
        <v>31</v>
      </c>
      <c r="C25" s="76" t="s">
        <v>193</v>
      </c>
      <c r="D25" s="105">
        <v>300</v>
      </c>
      <c r="E25" s="106">
        <v>36000</v>
      </c>
      <c r="F25" s="106">
        <v>36000</v>
      </c>
    </row>
    <row r="26" spans="2:6" ht="115.5" customHeight="1" thickBot="1">
      <c r="B26" s="92" t="s">
        <v>143</v>
      </c>
      <c r="C26" s="76" t="s">
        <v>194</v>
      </c>
      <c r="D26" s="114">
        <v>200</v>
      </c>
      <c r="E26" s="115">
        <v>70000</v>
      </c>
      <c r="F26" s="115">
        <v>70000</v>
      </c>
    </row>
    <row r="27" spans="2:6" ht="125.25" customHeight="1" thickBot="1">
      <c r="B27" s="52" t="s">
        <v>199</v>
      </c>
      <c r="C27" s="100" t="s">
        <v>255</v>
      </c>
      <c r="D27" s="148">
        <v>200</v>
      </c>
      <c r="E27" s="107">
        <v>51120</v>
      </c>
      <c r="F27" s="115">
        <v>51120</v>
      </c>
    </row>
    <row r="28" spans="2:6" ht="32.25" thickBot="1">
      <c r="B28" s="54" t="s">
        <v>99</v>
      </c>
      <c r="C28" s="77" t="s">
        <v>195</v>
      </c>
      <c r="D28" s="116"/>
      <c r="E28" s="117">
        <f>SUM(E29)</f>
        <v>23000</v>
      </c>
      <c r="F28" s="117">
        <f>SUM(F29)</f>
        <v>23000</v>
      </c>
    </row>
    <row r="29" spans="2:6" ht="48" thickBot="1">
      <c r="B29" s="55" t="s">
        <v>32</v>
      </c>
      <c r="C29" s="75" t="s">
        <v>196</v>
      </c>
      <c r="D29" s="47"/>
      <c r="E29" s="118">
        <f>SUM(E30:E31)</f>
        <v>23000</v>
      </c>
      <c r="F29" s="118">
        <f>SUM(F30:F31)</f>
        <v>23000</v>
      </c>
    </row>
    <row r="30" spans="2:6" ht="110.25" customHeight="1" thickBot="1">
      <c r="B30" s="7" t="s">
        <v>33</v>
      </c>
      <c r="C30" s="76" t="s">
        <v>256</v>
      </c>
      <c r="D30" s="47">
        <v>200</v>
      </c>
      <c r="E30" s="107">
        <v>15000</v>
      </c>
      <c r="F30" s="107">
        <v>15000</v>
      </c>
    </row>
    <row r="31" spans="2:6" ht="81.75" customHeight="1" thickBot="1">
      <c r="B31" s="46" t="s">
        <v>34</v>
      </c>
      <c r="C31" s="76" t="s">
        <v>257</v>
      </c>
      <c r="D31" s="109">
        <v>800</v>
      </c>
      <c r="E31" s="110">
        <v>8000</v>
      </c>
      <c r="F31" s="110">
        <v>8000</v>
      </c>
    </row>
    <row r="32" spans="2:6" ht="84.75" customHeight="1" thickBot="1">
      <c r="B32" s="73" t="s">
        <v>134</v>
      </c>
      <c r="C32" s="74" t="s">
        <v>161</v>
      </c>
      <c r="D32" s="119"/>
      <c r="E32" s="120">
        <f>E33</f>
        <v>313200</v>
      </c>
      <c r="F32" s="120">
        <f>F33</f>
        <v>313200</v>
      </c>
    </row>
    <row r="33" spans="2:6" ht="70.5" customHeight="1" thickBot="1">
      <c r="B33" s="57" t="s">
        <v>7</v>
      </c>
      <c r="C33" s="77" t="s">
        <v>197</v>
      </c>
      <c r="D33" s="121"/>
      <c r="E33" s="122">
        <f>SUM(E35:E37)</f>
        <v>313200</v>
      </c>
      <c r="F33" s="122">
        <f>SUM(F35:F37)</f>
        <v>313200</v>
      </c>
    </row>
    <row r="34" spans="2:6" ht="48.75" customHeight="1" thickBot="1">
      <c r="B34" s="55" t="s">
        <v>9</v>
      </c>
      <c r="C34" s="75" t="s">
        <v>162</v>
      </c>
      <c r="D34" s="75"/>
      <c r="E34" s="113">
        <f>SUM(E35:E37)</f>
        <v>313200</v>
      </c>
      <c r="F34" s="113">
        <f>SUM(F35:F37)</f>
        <v>313200</v>
      </c>
    </row>
    <row r="35" spans="2:6" ht="102.75" customHeight="1" thickBot="1">
      <c r="B35" s="43" t="s">
        <v>145</v>
      </c>
      <c r="C35" s="76" t="s">
        <v>258</v>
      </c>
      <c r="D35" s="76">
        <v>200</v>
      </c>
      <c r="E35" s="123">
        <v>50000</v>
      </c>
      <c r="F35" s="123">
        <v>50000</v>
      </c>
    </row>
    <row r="36" spans="2:6" ht="64.5" customHeight="1" thickBot="1">
      <c r="B36" s="43" t="s">
        <v>141</v>
      </c>
      <c r="C36" s="76" t="s">
        <v>198</v>
      </c>
      <c r="D36" s="76">
        <v>200</v>
      </c>
      <c r="E36" s="123">
        <v>63200</v>
      </c>
      <c r="F36" s="123">
        <v>63200</v>
      </c>
    </row>
    <row r="37" spans="2:7" ht="114.75" customHeight="1" thickBot="1">
      <c r="B37" s="43" t="s">
        <v>50</v>
      </c>
      <c r="C37" s="80" t="s">
        <v>200</v>
      </c>
      <c r="D37" s="76">
        <v>200</v>
      </c>
      <c r="E37" s="123">
        <v>200000</v>
      </c>
      <c r="F37" s="123">
        <v>200000</v>
      </c>
      <c r="G37">
        <v>0</v>
      </c>
    </row>
    <row r="38" spans="2:6" ht="66.75" customHeight="1" thickBot="1">
      <c r="B38" s="91" t="s">
        <v>201</v>
      </c>
      <c r="C38" s="74" t="s">
        <v>203</v>
      </c>
      <c r="D38" s="119"/>
      <c r="E38" s="120">
        <f>SUM(E39)</f>
        <v>31000</v>
      </c>
      <c r="F38" s="120">
        <f>SUM(F39)</f>
        <v>31000</v>
      </c>
    </row>
    <row r="39" spans="2:6" ht="77.25" customHeight="1" thickBot="1">
      <c r="B39" s="68" t="s">
        <v>202</v>
      </c>
      <c r="C39" s="77" t="s">
        <v>204</v>
      </c>
      <c r="D39" s="103"/>
      <c r="E39" s="104">
        <f>SUM(E40)</f>
        <v>31000</v>
      </c>
      <c r="F39" s="104">
        <f>SUM(F40)</f>
        <v>31000</v>
      </c>
    </row>
    <row r="40" spans="2:6" ht="42.75" customHeight="1" thickBot="1">
      <c r="B40" s="152" t="s">
        <v>205</v>
      </c>
      <c r="C40" s="75" t="s">
        <v>163</v>
      </c>
      <c r="D40" s="105">
        <v>200</v>
      </c>
      <c r="E40" s="124">
        <f>SUM(E41:E43)</f>
        <v>31000</v>
      </c>
      <c r="F40" s="124">
        <f>SUM(F41:F43)</f>
        <v>31000</v>
      </c>
    </row>
    <row r="41" spans="2:6" ht="124.5" customHeight="1" thickBot="1">
      <c r="B41" s="43" t="s">
        <v>210</v>
      </c>
      <c r="C41" s="140" t="s">
        <v>206</v>
      </c>
      <c r="D41" s="75">
        <v>200</v>
      </c>
      <c r="E41" s="124">
        <v>5000</v>
      </c>
      <c r="F41" s="124">
        <v>5000</v>
      </c>
    </row>
    <row r="42" spans="2:6" ht="95.25" customHeight="1" thickBot="1">
      <c r="B42" s="79" t="s">
        <v>237</v>
      </c>
      <c r="C42" s="140" t="s">
        <v>207</v>
      </c>
      <c r="D42" s="105">
        <v>200</v>
      </c>
      <c r="E42" s="106">
        <v>16000</v>
      </c>
      <c r="F42" s="106">
        <v>16000</v>
      </c>
    </row>
    <row r="43" spans="2:6" ht="66.75" customHeight="1" thickBot="1">
      <c r="B43" s="89" t="s">
        <v>238</v>
      </c>
      <c r="C43" s="140" t="s">
        <v>208</v>
      </c>
      <c r="D43" s="125">
        <v>200</v>
      </c>
      <c r="E43" s="126">
        <v>10000</v>
      </c>
      <c r="F43" s="126">
        <v>10000</v>
      </c>
    </row>
    <row r="44" spans="2:6" ht="82.5" customHeight="1" thickBot="1">
      <c r="B44" s="67" t="s">
        <v>209</v>
      </c>
      <c r="C44" s="74" t="s">
        <v>10</v>
      </c>
      <c r="D44" s="119"/>
      <c r="E44" s="120">
        <f>SUM(E45+E49+E52+E56)</f>
        <v>3127819</v>
      </c>
      <c r="F44" s="120">
        <f>SUM(F45+F49+F52+F56)</f>
        <v>3022519</v>
      </c>
    </row>
    <row r="45" spans="2:6" ht="58.5" customHeight="1" thickBot="1">
      <c r="B45" s="68" t="s">
        <v>120</v>
      </c>
      <c r="C45" s="77" t="s">
        <v>11</v>
      </c>
      <c r="D45" s="103"/>
      <c r="E45" s="104">
        <f>SUM(E46)</f>
        <v>1459600</v>
      </c>
      <c r="F45" s="104">
        <f>SUM(F46)</f>
        <v>1451600</v>
      </c>
    </row>
    <row r="46" spans="2:6" ht="30.75" customHeight="1" thickBot="1">
      <c r="B46" s="58" t="s">
        <v>12</v>
      </c>
      <c r="C46" s="75" t="s">
        <v>13</v>
      </c>
      <c r="D46" s="105"/>
      <c r="E46" s="124">
        <f>SUM(E47:E48)</f>
        <v>1459600</v>
      </c>
      <c r="F46" s="124">
        <f>SUM(F47:F48)</f>
        <v>1451600</v>
      </c>
    </row>
    <row r="47" spans="2:6" ht="66.75" customHeight="1" thickBot="1">
      <c r="B47" s="43" t="s">
        <v>65</v>
      </c>
      <c r="C47" s="76" t="s">
        <v>213</v>
      </c>
      <c r="D47" s="75">
        <v>200</v>
      </c>
      <c r="E47" s="124">
        <v>850000</v>
      </c>
      <c r="F47" s="124">
        <v>850000</v>
      </c>
    </row>
    <row r="48" spans="2:6" ht="95.25" customHeight="1" thickBot="1">
      <c r="B48" s="79" t="s">
        <v>66</v>
      </c>
      <c r="C48" s="80" t="s">
        <v>212</v>
      </c>
      <c r="D48" s="105">
        <v>200</v>
      </c>
      <c r="E48" s="106">
        <v>609600</v>
      </c>
      <c r="F48" s="106">
        <v>601600</v>
      </c>
    </row>
    <row r="49" spans="2:6" ht="47.25" customHeight="1" thickBot="1">
      <c r="B49" s="57" t="s">
        <v>214</v>
      </c>
      <c r="C49" s="81" t="s">
        <v>164</v>
      </c>
      <c r="D49" s="127"/>
      <c r="E49" s="122">
        <f>SUM(E50)</f>
        <v>100000</v>
      </c>
      <c r="F49" s="122">
        <f>SUM(F50)</f>
        <v>100000</v>
      </c>
    </row>
    <row r="50" spans="2:6" ht="29.25" customHeight="1" thickBot="1">
      <c r="B50" s="56" t="s">
        <v>166</v>
      </c>
      <c r="C50" s="75" t="s">
        <v>165</v>
      </c>
      <c r="D50" s="128"/>
      <c r="E50" s="129">
        <f>SUM(E51)</f>
        <v>100000</v>
      </c>
      <c r="F50" s="129">
        <f>SUM(F51)</f>
        <v>100000</v>
      </c>
    </row>
    <row r="51" spans="2:6" ht="65.25" customHeight="1" thickBot="1">
      <c r="B51" s="44" t="s">
        <v>216</v>
      </c>
      <c r="C51" s="76" t="s">
        <v>215</v>
      </c>
      <c r="D51" s="109">
        <v>200</v>
      </c>
      <c r="E51" s="112">
        <v>100000</v>
      </c>
      <c r="F51" s="112">
        <v>100000</v>
      </c>
    </row>
    <row r="52" spans="2:6" ht="48" customHeight="1" thickBot="1">
      <c r="B52" s="54" t="s">
        <v>57</v>
      </c>
      <c r="C52" s="81" t="s">
        <v>14</v>
      </c>
      <c r="D52" s="130"/>
      <c r="E52" s="131">
        <f>SUM(E53)</f>
        <v>1448219</v>
      </c>
      <c r="F52" s="131">
        <f>SUM(F53)</f>
        <v>1350919</v>
      </c>
    </row>
    <row r="53" spans="2:6" ht="33.75" customHeight="1" thickBot="1">
      <c r="B53" s="55" t="s">
        <v>15</v>
      </c>
      <c r="C53" s="75" t="s">
        <v>16</v>
      </c>
      <c r="D53" s="128"/>
      <c r="E53" s="129">
        <f>SUM(E54:E55)</f>
        <v>1448219</v>
      </c>
      <c r="F53" s="129">
        <f>SUM(F54:F55)</f>
        <v>1350919</v>
      </c>
    </row>
    <row r="54" spans="2:6" ht="99" customHeight="1" thickBot="1">
      <c r="B54" s="53" t="s">
        <v>121</v>
      </c>
      <c r="C54" s="125" t="s">
        <v>217</v>
      </c>
      <c r="D54" s="109">
        <v>200</v>
      </c>
      <c r="E54" s="112">
        <v>1398219</v>
      </c>
      <c r="F54" s="112">
        <v>1300919</v>
      </c>
    </row>
    <row r="55" spans="2:6" ht="45" customHeight="1" thickBot="1">
      <c r="B55" s="43" t="s">
        <v>218</v>
      </c>
      <c r="C55" s="76" t="s">
        <v>219</v>
      </c>
      <c r="D55" s="76">
        <v>200</v>
      </c>
      <c r="E55" s="107">
        <v>50000</v>
      </c>
      <c r="F55" s="107">
        <v>50000</v>
      </c>
    </row>
    <row r="56" spans="2:6" ht="66.75" customHeight="1" thickBot="1">
      <c r="B56" s="149" t="s">
        <v>264</v>
      </c>
      <c r="C56" s="127" t="s">
        <v>266</v>
      </c>
      <c r="D56" s="130"/>
      <c r="E56" s="131">
        <f>SUM(E57)</f>
        <v>120000</v>
      </c>
      <c r="F56" s="131">
        <f>SUM(F57)</f>
        <v>120000</v>
      </c>
    </row>
    <row r="57" spans="2:6" ht="61.5" customHeight="1" thickBot="1">
      <c r="B57" s="150" t="s">
        <v>265</v>
      </c>
      <c r="C57" s="76" t="s">
        <v>267</v>
      </c>
      <c r="D57" s="108"/>
      <c r="E57" s="100">
        <f>SUM(E58)</f>
        <v>120000</v>
      </c>
      <c r="F57" s="100">
        <f>SUM(F58)</f>
        <v>120000</v>
      </c>
    </row>
    <row r="58" spans="2:6" ht="110.25" customHeight="1" thickBot="1">
      <c r="B58" s="151" t="s">
        <v>269</v>
      </c>
      <c r="C58" s="76" t="s">
        <v>226</v>
      </c>
      <c r="D58" s="108">
        <v>200</v>
      </c>
      <c r="E58" s="100">
        <v>120000</v>
      </c>
      <c r="F58" s="100">
        <v>120000</v>
      </c>
    </row>
    <row r="59" spans="2:6" ht="80.25" customHeight="1" thickBot="1">
      <c r="B59" s="63" t="s">
        <v>220</v>
      </c>
      <c r="C59" s="74" t="s">
        <v>17</v>
      </c>
      <c r="D59" s="132"/>
      <c r="E59" s="133">
        <f>SUM(E60+E68)</f>
        <v>4519461</v>
      </c>
      <c r="F59" s="133">
        <f>SUM(F60+F68)</f>
        <v>4519461</v>
      </c>
    </row>
    <row r="60" spans="2:6" ht="79.5" customHeight="1" thickBot="1">
      <c r="B60" s="57" t="s">
        <v>122</v>
      </c>
      <c r="C60" s="77" t="s">
        <v>18</v>
      </c>
      <c r="D60" s="130"/>
      <c r="E60" s="131">
        <f>SUM(E62:E67)</f>
        <v>4419461</v>
      </c>
      <c r="F60" s="131">
        <f>SUM(F62:F67)</f>
        <v>4419461</v>
      </c>
    </row>
    <row r="61" spans="2:6" ht="46.5" customHeight="1" thickBot="1">
      <c r="B61" s="55" t="s">
        <v>20</v>
      </c>
      <c r="C61" s="75" t="s">
        <v>19</v>
      </c>
      <c r="D61" s="76"/>
      <c r="E61" s="100">
        <f>SUM(E62:E67)</f>
        <v>4419461</v>
      </c>
      <c r="F61" s="100">
        <f>SUM(F62:F67)</f>
        <v>4419461</v>
      </c>
    </row>
    <row r="62" spans="2:6" ht="144.75" customHeight="1" thickBot="1">
      <c r="B62" s="45" t="s">
        <v>132</v>
      </c>
      <c r="C62" s="80" t="s">
        <v>221</v>
      </c>
      <c r="D62" s="108">
        <v>100</v>
      </c>
      <c r="E62" s="100">
        <v>2859567</v>
      </c>
      <c r="F62" s="100">
        <v>2859567</v>
      </c>
    </row>
    <row r="63" spans="2:6" ht="78.75" customHeight="1" thickBot="1">
      <c r="B63" s="8" t="s">
        <v>222</v>
      </c>
      <c r="C63" s="76" t="s">
        <v>221</v>
      </c>
      <c r="D63" s="108">
        <v>200</v>
      </c>
      <c r="E63" s="100">
        <v>1384894</v>
      </c>
      <c r="F63" s="100">
        <v>1389894</v>
      </c>
    </row>
    <row r="64" spans="2:6" ht="53.25" customHeight="1" thickBot="1">
      <c r="B64" s="7" t="s">
        <v>21</v>
      </c>
      <c r="C64" s="76" t="s">
        <v>221</v>
      </c>
      <c r="D64" s="97">
        <v>800</v>
      </c>
      <c r="E64" s="98">
        <v>5000</v>
      </c>
      <c r="F64" s="98">
        <v>5000</v>
      </c>
    </row>
    <row r="65" spans="2:6" ht="121.5" customHeight="1" thickBot="1">
      <c r="B65" s="7" t="s">
        <v>227</v>
      </c>
      <c r="C65" s="76" t="s">
        <v>224</v>
      </c>
      <c r="D65" s="134">
        <v>200</v>
      </c>
      <c r="E65" s="135">
        <v>5000</v>
      </c>
      <c r="F65" s="135">
        <v>5000</v>
      </c>
    </row>
    <row r="66" spans="2:6" ht="63" customHeight="1" thickBot="1">
      <c r="B66" s="89" t="s">
        <v>228</v>
      </c>
      <c r="C66" s="76" t="s">
        <v>225</v>
      </c>
      <c r="D66" s="134">
        <v>200</v>
      </c>
      <c r="E66" s="135">
        <v>15000</v>
      </c>
      <c r="F66" s="135">
        <v>10000</v>
      </c>
    </row>
    <row r="67" spans="2:6" ht="128.25" customHeight="1" thickBot="1">
      <c r="B67" s="89" t="s">
        <v>229</v>
      </c>
      <c r="C67" s="76" t="s">
        <v>226</v>
      </c>
      <c r="D67" s="134">
        <v>200</v>
      </c>
      <c r="E67" s="135">
        <v>150000</v>
      </c>
      <c r="F67" s="135">
        <v>150000</v>
      </c>
    </row>
    <row r="68" spans="2:6" ht="57.75" customHeight="1" thickBot="1">
      <c r="B68" s="59" t="s">
        <v>123</v>
      </c>
      <c r="C68" s="81" t="s">
        <v>223</v>
      </c>
      <c r="D68" s="136"/>
      <c r="E68" s="137">
        <f>SUM(E69)</f>
        <v>100000</v>
      </c>
      <c r="F68" s="137">
        <f>SUM(F69)</f>
        <v>100000</v>
      </c>
    </row>
    <row r="69" spans="2:6" ht="35.25" customHeight="1" thickBot="1">
      <c r="B69" s="55" t="s">
        <v>22</v>
      </c>
      <c r="C69" s="141" t="s">
        <v>235</v>
      </c>
      <c r="D69" s="128"/>
      <c r="E69" s="113">
        <f>SUM(E70)</f>
        <v>100000</v>
      </c>
      <c r="F69" s="113">
        <f>SUM(F70)</f>
        <v>100000</v>
      </c>
    </row>
    <row r="70" spans="2:6" ht="123.75" customHeight="1" thickBot="1">
      <c r="B70" s="7" t="s">
        <v>23</v>
      </c>
      <c r="C70" s="76" t="s">
        <v>230</v>
      </c>
      <c r="D70" s="76">
        <v>200</v>
      </c>
      <c r="E70" s="107">
        <v>100000</v>
      </c>
      <c r="F70" s="107">
        <v>100000</v>
      </c>
    </row>
    <row r="71" spans="2:6" ht="49.5" customHeight="1" thickBot="1">
      <c r="B71" s="65" t="s">
        <v>35</v>
      </c>
      <c r="C71" s="74" t="s">
        <v>231</v>
      </c>
      <c r="D71" s="101"/>
      <c r="E71" s="94">
        <f>SUM(E72)</f>
        <v>10000</v>
      </c>
      <c r="F71" s="94">
        <f>SUM(F72)</f>
        <v>10000</v>
      </c>
    </row>
    <row r="72" spans="2:6" ht="52.5" customHeight="1" thickBot="1">
      <c r="B72" s="66" t="s">
        <v>36</v>
      </c>
      <c r="C72" s="121" t="s">
        <v>232</v>
      </c>
      <c r="D72" s="121"/>
      <c r="E72" s="138">
        <f>SUM(E73)</f>
        <v>10000</v>
      </c>
      <c r="F72" s="138">
        <f>SUM(F73)</f>
        <v>10000</v>
      </c>
    </row>
    <row r="73" spans="2:6" ht="45.75" customHeight="1" thickBot="1">
      <c r="B73" s="64" t="s">
        <v>37</v>
      </c>
      <c r="C73" s="75" t="s">
        <v>233</v>
      </c>
      <c r="D73" s="75"/>
      <c r="E73" s="113">
        <v>10000</v>
      </c>
      <c r="F73" s="113">
        <v>10000</v>
      </c>
    </row>
    <row r="74" spans="2:6" ht="86.25" customHeight="1" thickBot="1">
      <c r="B74" s="44" t="s">
        <v>142</v>
      </c>
      <c r="C74" s="76" t="s">
        <v>234</v>
      </c>
      <c r="D74" s="76">
        <v>200</v>
      </c>
      <c r="E74" s="100">
        <v>10000</v>
      </c>
      <c r="F74" s="100">
        <v>10000</v>
      </c>
    </row>
    <row r="75" spans="2:6" ht="72.75" customHeight="1" thickBot="1">
      <c r="B75" s="62" t="s">
        <v>125</v>
      </c>
      <c r="C75" s="74" t="s">
        <v>38</v>
      </c>
      <c r="D75" s="132"/>
      <c r="E75" s="120">
        <f>SUM(E76+E79)</f>
        <v>201600</v>
      </c>
      <c r="F75" s="120">
        <f>SUM(F76+F79)</f>
        <v>201600</v>
      </c>
    </row>
    <row r="76" spans="2:6" ht="16.5" thickBot="1">
      <c r="B76" s="55" t="s">
        <v>58</v>
      </c>
      <c r="C76" s="75" t="s">
        <v>126</v>
      </c>
      <c r="D76" s="128"/>
      <c r="E76" s="113">
        <f>SUM(E77)</f>
        <v>50000</v>
      </c>
      <c r="F76" s="113">
        <f>SUM(F77)</f>
        <v>50000</v>
      </c>
    </row>
    <row r="77" spans="2:6" ht="133.5" customHeight="1" thickBot="1">
      <c r="B77" s="45" t="s">
        <v>127</v>
      </c>
      <c r="C77" s="76" t="s">
        <v>236</v>
      </c>
      <c r="D77" s="108">
        <v>870</v>
      </c>
      <c r="E77" s="100">
        <v>50000</v>
      </c>
      <c r="F77" s="100">
        <v>50000</v>
      </c>
    </row>
    <row r="78" spans="2:6" ht="84.75" customHeight="1" thickBot="1">
      <c r="B78" s="154" t="s">
        <v>59</v>
      </c>
      <c r="C78" s="81" t="s">
        <v>129</v>
      </c>
      <c r="D78" s="130"/>
      <c r="E78" s="155">
        <f>SUM(E79)</f>
        <v>151600</v>
      </c>
      <c r="F78" s="155">
        <f>SUM(F79)</f>
        <v>151600</v>
      </c>
    </row>
    <row r="79" spans="2:6" ht="16.5" thickBot="1">
      <c r="B79" s="55" t="s">
        <v>58</v>
      </c>
      <c r="C79" s="142" t="s">
        <v>130</v>
      </c>
      <c r="D79" s="128"/>
      <c r="E79" s="113">
        <f>SUM(E80:E82)</f>
        <v>151600</v>
      </c>
      <c r="F79" s="113">
        <f>SUM(F80:F82)</f>
        <v>151600</v>
      </c>
    </row>
    <row r="80" spans="2:6" ht="163.5" customHeight="1" thickBot="1">
      <c r="B80" s="44" t="s">
        <v>128</v>
      </c>
      <c r="C80" s="76" t="s">
        <v>131</v>
      </c>
      <c r="D80" s="108">
        <v>100</v>
      </c>
      <c r="E80" s="100">
        <v>138700</v>
      </c>
      <c r="F80" s="100">
        <v>138700</v>
      </c>
    </row>
    <row r="81" spans="2:6" ht="163.5" customHeight="1" thickBot="1">
      <c r="B81" s="44" t="s">
        <v>128</v>
      </c>
      <c r="C81" s="108" t="s">
        <v>239</v>
      </c>
      <c r="D81" s="108">
        <v>100</v>
      </c>
      <c r="E81" s="100">
        <v>7812</v>
      </c>
      <c r="F81" s="100">
        <v>7812</v>
      </c>
    </row>
    <row r="82" spans="2:6" ht="99" customHeight="1" thickBot="1">
      <c r="B82" s="90" t="s">
        <v>49</v>
      </c>
      <c r="C82" s="139">
        <v>3490000260</v>
      </c>
      <c r="D82" s="108">
        <v>200</v>
      </c>
      <c r="E82" s="100">
        <v>5088</v>
      </c>
      <c r="F82" s="100">
        <v>5088</v>
      </c>
    </row>
    <row r="83" spans="2:6" ht="16.5" thickBot="1">
      <c r="B83" s="42" t="s">
        <v>60</v>
      </c>
      <c r="C83" s="143"/>
      <c r="D83" s="143"/>
      <c r="E83" s="48">
        <f>SUM(E10+E15+E32+E38+E44+E59+E71+E75)</f>
        <v>13261000</v>
      </c>
      <c r="F83" s="48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J88"/>
  <sheetViews>
    <sheetView zoomScalePageLayoutView="0" workbookViewId="0" topLeftCell="A85">
      <selection activeCell="F11" sqref="F11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 customHeight="1">
      <c r="E2" s="342" t="s">
        <v>242</v>
      </c>
      <c r="F2" s="342"/>
      <c r="G2" s="342"/>
    </row>
    <row r="3" spans="4:7" ht="15.75" customHeight="1">
      <c r="D3" s="342" t="s">
        <v>509</v>
      </c>
      <c r="E3" s="342"/>
      <c r="F3" s="342"/>
      <c r="G3" s="342"/>
    </row>
    <row r="4" spans="4:7" ht="19.5" customHeight="1">
      <c r="D4" s="342" t="s">
        <v>489</v>
      </c>
      <c r="E4" s="342"/>
      <c r="F4" s="342"/>
      <c r="G4" s="342"/>
    </row>
    <row r="5" spans="4:7" ht="33" customHeight="1">
      <c r="D5" s="343"/>
      <c r="E5" s="343"/>
      <c r="F5" s="343"/>
      <c r="G5" s="343"/>
    </row>
    <row r="6" spans="3:5" ht="15.75">
      <c r="C6" s="17"/>
      <c r="E6" s="17"/>
    </row>
    <row r="7" ht="15.75">
      <c r="C7" s="17"/>
    </row>
    <row r="8" spans="3:7" ht="167.25" customHeight="1">
      <c r="C8" s="340" t="s">
        <v>521</v>
      </c>
      <c r="D8" s="340"/>
      <c r="E8" s="340"/>
      <c r="F8" s="329"/>
      <c r="G8" s="329"/>
    </row>
    <row r="9" ht="19.5" thickBot="1">
      <c r="C9" s="29"/>
    </row>
    <row r="10" spans="3:7" ht="48" thickBot="1">
      <c r="C10" s="2" t="s">
        <v>56</v>
      </c>
      <c r="D10" s="2" t="s">
        <v>83</v>
      </c>
      <c r="E10" s="3" t="s">
        <v>61</v>
      </c>
      <c r="F10" s="2" t="s">
        <v>530</v>
      </c>
      <c r="G10" s="2" t="s">
        <v>490</v>
      </c>
    </row>
    <row r="11" spans="3:7" ht="87.75" customHeight="1" thickBot="1">
      <c r="C11" s="73" t="s">
        <v>332</v>
      </c>
      <c r="D11" s="74" t="s">
        <v>153</v>
      </c>
      <c r="E11" s="101"/>
      <c r="F11" s="94">
        <f>SUM(F13:F14)</f>
        <v>220300</v>
      </c>
      <c r="G11" s="94">
        <f>SUM(G13:G14)</f>
        <v>220300</v>
      </c>
    </row>
    <row r="12" spans="3:7" ht="59.25" customHeight="1" thickBot="1">
      <c r="C12" s="61" t="s">
        <v>8</v>
      </c>
      <c r="D12" s="75" t="s">
        <v>154</v>
      </c>
      <c r="E12" s="95"/>
      <c r="F12" s="96">
        <f>SUM(F13:F14)</f>
        <v>220300</v>
      </c>
      <c r="G12" s="96">
        <f>SUM(G13:G14)</f>
        <v>220300</v>
      </c>
    </row>
    <row r="13" spans="3:7" ht="84.75" customHeight="1" thickBot="1">
      <c r="C13" s="43" t="s">
        <v>62</v>
      </c>
      <c r="D13" s="78" t="s">
        <v>157</v>
      </c>
      <c r="E13" s="97">
        <v>200</v>
      </c>
      <c r="F13" s="107">
        <v>150000</v>
      </c>
      <c r="G13" s="107">
        <v>150000</v>
      </c>
    </row>
    <row r="14" spans="3:7" ht="128.25" customHeight="1" thickBot="1">
      <c r="C14" s="43" t="s">
        <v>63</v>
      </c>
      <c r="D14" s="76" t="s">
        <v>156</v>
      </c>
      <c r="E14" s="76">
        <v>600</v>
      </c>
      <c r="F14" s="100">
        <v>70300</v>
      </c>
      <c r="G14" s="100">
        <v>70300</v>
      </c>
    </row>
    <row r="15" spans="3:7" ht="63.75" thickBot="1">
      <c r="C15" s="62" t="s">
        <v>333</v>
      </c>
      <c r="D15" s="74" t="s">
        <v>158</v>
      </c>
      <c r="E15" s="101"/>
      <c r="F15" s="102">
        <f>SUM(F16+F29)</f>
        <v>5514208</v>
      </c>
      <c r="G15" s="102">
        <f>SUM(G16+G29)</f>
        <v>5514208</v>
      </c>
    </row>
    <row r="16" spans="3:7" ht="63.75" thickBot="1">
      <c r="C16" s="60" t="s">
        <v>124</v>
      </c>
      <c r="D16" s="87" t="s">
        <v>477</v>
      </c>
      <c r="E16" s="121"/>
      <c r="F16" s="104">
        <f>SUM(F18:F28)</f>
        <v>5499208</v>
      </c>
      <c r="G16" s="104">
        <f>SUM(G18:G28)</f>
        <v>5499208</v>
      </c>
    </row>
    <row r="17" spans="3:7" ht="49.5" customHeight="1" thickBot="1">
      <c r="C17" s="55" t="s">
        <v>24</v>
      </c>
      <c r="D17" s="75" t="s">
        <v>160</v>
      </c>
      <c r="E17" s="75"/>
      <c r="F17" s="106">
        <f>SUM(F18:F28)</f>
        <v>5499208</v>
      </c>
      <c r="G17" s="106">
        <f>SUM(G18:G28)</f>
        <v>5499208</v>
      </c>
    </row>
    <row r="18" spans="3:10" ht="158.25" thickBot="1">
      <c r="C18" s="7" t="s">
        <v>25</v>
      </c>
      <c r="D18" s="76" t="s">
        <v>471</v>
      </c>
      <c r="E18" s="76">
        <v>100</v>
      </c>
      <c r="F18" s="107">
        <v>3535285</v>
      </c>
      <c r="G18" s="107">
        <v>3535285</v>
      </c>
      <c r="J18" s="294"/>
    </row>
    <row r="19" spans="3:7" ht="88.5" customHeight="1" thickBot="1">
      <c r="C19" s="7" t="s">
        <v>26</v>
      </c>
      <c r="D19" s="108" t="s">
        <v>188</v>
      </c>
      <c r="E19" s="109">
        <v>200</v>
      </c>
      <c r="F19" s="110">
        <v>604200</v>
      </c>
      <c r="G19" s="110">
        <v>604200</v>
      </c>
    </row>
    <row r="20" spans="3:7" ht="57" customHeight="1" thickBot="1">
      <c r="C20" s="7" t="s">
        <v>27</v>
      </c>
      <c r="D20" s="108" t="s">
        <v>189</v>
      </c>
      <c r="E20" s="111">
        <v>800</v>
      </c>
      <c r="F20" s="112">
        <v>1500</v>
      </c>
      <c r="G20" s="112">
        <v>1500</v>
      </c>
    </row>
    <row r="21" spans="3:7" ht="172.5" customHeight="1" thickBot="1">
      <c r="C21" s="55" t="s">
        <v>28</v>
      </c>
      <c r="D21" s="168" t="s">
        <v>263</v>
      </c>
      <c r="E21" s="75">
        <v>100</v>
      </c>
      <c r="F21" s="113">
        <v>790983</v>
      </c>
      <c r="G21" s="113">
        <v>790983</v>
      </c>
    </row>
    <row r="22" spans="3:7" ht="127.5" customHeight="1" thickBot="1">
      <c r="C22" s="7" t="s">
        <v>29</v>
      </c>
      <c r="D22" s="76" t="s">
        <v>476</v>
      </c>
      <c r="E22" s="108">
        <v>200</v>
      </c>
      <c r="F22" s="100">
        <v>100000</v>
      </c>
      <c r="G22" s="100">
        <v>100000</v>
      </c>
    </row>
    <row r="23" spans="3:7" ht="115.5" customHeight="1" thickBot="1">
      <c r="C23" s="7" t="s">
        <v>30</v>
      </c>
      <c r="D23" s="76" t="s">
        <v>271</v>
      </c>
      <c r="E23" s="108">
        <v>200</v>
      </c>
      <c r="F23" s="100">
        <v>5000</v>
      </c>
      <c r="G23" s="100">
        <v>5000</v>
      </c>
    </row>
    <row r="24" spans="3:7" ht="149.25" customHeight="1" thickBot="1">
      <c r="C24" s="8" t="s">
        <v>248</v>
      </c>
      <c r="D24" s="76" t="s">
        <v>192</v>
      </c>
      <c r="E24" s="125">
        <v>200</v>
      </c>
      <c r="F24" s="255">
        <v>240</v>
      </c>
      <c r="G24" s="255">
        <v>240</v>
      </c>
    </row>
    <row r="25" spans="3:7" ht="143.25" customHeight="1" thickBot="1">
      <c r="C25" s="7" t="s">
        <v>31</v>
      </c>
      <c r="D25" s="76" t="s">
        <v>193</v>
      </c>
      <c r="E25" s="105">
        <v>300</v>
      </c>
      <c r="F25" s="106">
        <v>12000</v>
      </c>
      <c r="G25" s="106">
        <v>12000</v>
      </c>
    </row>
    <row r="26" spans="3:7" ht="120.75" customHeight="1" thickBot="1">
      <c r="C26" s="173" t="s">
        <v>296</v>
      </c>
      <c r="D26" s="75" t="s">
        <v>194</v>
      </c>
      <c r="E26" s="105">
        <v>200</v>
      </c>
      <c r="F26" s="106">
        <v>20000</v>
      </c>
      <c r="G26" s="106">
        <v>20000</v>
      </c>
    </row>
    <row r="27" spans="3:7" ht="136.5" customHeight="1" thickBot="1">
      <c r="C27" s="52" t="s">
        <v>199</v>
      </c>
      <c r="D27" s="100" t="s">
        <v>255</v>
      </c>
      <c r="E27" s="148">
        <v>200</v>
      </c>
      <c r="F27" s="107">
        <v>80000</v>
      </c>
      <c r="G27" s="115">
        <v>80000</v>
      </c>
    </row>
    <row r="28" spans="3:7" ht="94.5" customHeight="1" thickBot="1">
      <c r="C28" s="171" t="s">
        <v>297</v>
      </c>
      <c r="D28" s="113" t="s">
        <v>303</v>
      </c>
      <c r="E28" s="172" t="s">
        <v>76</v>
      </c>
      <c r="F28" s="106">
        <v>350000</v>
      </c>
      <c r="G28" s="106">
        <v>350000</v>
      </c>
    </row>
    <row r="29" spans="3:7" ht="56.25" customHeight="1" thickBot="1">
      <c r="C29" s="54" t="s">
        <v>99</v>
      </c>
      <c r="D29" s="77" t="s">
        <v>195</v>
      </c>
      <c r="E29" s="116"/>
      <c r="F29" s="117">
        <f>SUM(F30)</f>
        <v>15000</v>
      </c>
      <c r="G29" s="117">
        <f>SUM(G30)</f>
        <v>15000</v>
      </c>
    </row>
    <row r="30" spans="3:7" ht="53.25" customHeight="1" thickBot="1">
      <c r="C30" s="55" t="s">
        <v>32</v>
      </c>
      <c r="D30" s="75" t="s">
        <v>196</v>
      </c>
      <c r="E30" s="47"/>
      <c r="F30" s="118">
        <f>SUM(F31:F32)</f>
        <v>15000</v>
      </c>
      <c r="G30" s="118">
        <f>SUM(G31:G32)</f>
        <v>15000</v>
      </c>
    </row>
    <row r="31" spans="3:7" ht="113.25" customHeight="1" thickBot="1">
      <c r="C31" s="7" t="s">
        <v>33</v>
      </c>
      <c r="D31" s="76" t="s">
        <v>256</v>
      </c>
      <c r="E31" s="47">
        <v>200</v>
      </c>
      <c r="F31" s="107">
        <v>6000</v>
      </c>
      <c r="G31" s="107">
        <v>6000</v>
      </c>
    </row>
    <row r="32" spans="3:7" ht="86.25" customHeight="1" thickBot="1">
      <c r="C32" s="46" t="s">
        <v>34</v>
      </c>
      <c r="D32" s="76" t="s">
        <v>257</v>
      </c>
      <c r="E32" s="109">
        <v>800</v>
      </c>
      <c r="F32" s="110">
        <v>9000</v>
      </c>
      <c r="G32" s="110">
        <v>9000</v>
      </c>
    </row>
    <row r="33" spans="3:7" ht="104.25" customHeight="1" thickBot="1">
      <c r="C33" s="73" t="s">
        <v>334</v>
      </c>
      <c r="D33" s="74" t="s">
        <v>161</v>
      </c>
      <c r="E33" s="119"/>
      <c r="F33" s="120">
        <f>F34</f>
        <v>170000</v>
      </c>
      <c r="G33" s="120">
        <f>G34</f>
        <v>120000</v>
      </c>
    </row>
    <row r="34" spans="3:7" ht="87" customHeight="1" thickBot="1">
      <c r="C34" s="57" t="s">
        <v>7</v>
      </c>
      <c r="D34" s="77" t="s">
        <v>197</v>
      </c>
      <c r="E34" s="121"/>
      <c r="F34" s="122">
        <f>SUM(F36:F37)</f>
        <v>170000</v>
      </c>
      <c r="G34" s="122">
        <f>SUM(G36:G37)</f>
        <v>120000</v>
      </c>
    </row>
    <row r="35" spans="3:7" ht="69.75" customHeight="1" thickBot="1">
      <c r="C35" s="55" t="s">
        <v>9</v>
      </c>
      <c r="D35" s="75" t="s">
        <v>162</v>
      </c>
      <c r="E35" s="75"/>
      <c r="F35" s="113">
        <f>SUM(F36:F37)</f>
        <v>170000</v>
      </c>
      <c r="G35" s="113">
        <f>SUM(G36:G37)</f>
        <v>120000</v>
      </c>
    </row>
    <row r="36" spans="3:7" ht="93" customHeight="1" thickBot="1">
      <c r="C36" s="43" t="s">
        <v>145</v>
      </c>
      <c r="D36" s="76" t="s">
        <v>258</v>
      </c>
      <c r="E36" s="76">
        <v>200</v>
      </c>
      <c r="F36" s="123">
        <v>50000</v>
      </c>
      <c r="G36" s="123">
        <v>20000</v>
      </c>
    </row>
    <row r="37" spans="3:7" ht="111.75" customHeight="1" thickBot="1">
      <c r="C37" s="43" t="s">
        <v>50</v>
      </c>
      <c r="D37" s="80" t="s">
        <v>200</v>
      </c>
      <c r="E37" s="76">
        <v>200</v>
      </c>
      <c r="F37" s="123">
        <v>120000</v>
      </c>
      <c r="G37" s="123">
        <v>100000</v>
      </c>
    </row>
    <row r="38" spans="3:7" ht="74.25" customHeight="1" thickBot="1">
      <c r="C38" s="285" t="s">
        <v>338</v>
      </c>
      <c r="D38" s="142" t="s">
        <v>203</v>
      </c>
      <c r="E38" s="286"/>
      <c r="F38" s="287">
        <f>SUM(F39)</f>
        <v>25000</v>
      </c>
      <c r="G38" s="287">
        <f>SUM(G39)</f>
        <v>25000</v>
      </c>
    </row>
    <row r="39" spans="3:7" ht="79.5" customHeight="1" thickBot="1">
      <c r="C39" s="270" t="s">
        <v>202</v>
      </c>
      <c r="D39" s="271" t="s">
        <v>204</v>
      </c>
      <c r="E39" s="272"/>
      <c r="F39" s="124">
        <f>SUM(F40)</f>
        <v>25000</v>
      </c>
      <c r="G39" s="124">
        <f>SUM(G40)</f>
        <v>25000</v>
      </c>
    </row>
    <row r="40" spans="3:7" ht="61.5" customHeight="1" thickBot="1">
      <c r="C40" s="288" t="s">
        <v>205</v>
      </c>
      <c r="D40" s="75" t="s">
        <v>163</v>
      </c>
      <c r="E40" s="105"/>
      <c r="F40" s="124">
        <f>SUM(F41:F43)</f>
        <v>25000</v>
      </c>
      <c r="G40" s="124">
        <f>SUM(G41:G43)</f>
        <v>25000</v>
      </c>
    </row>
    <row r="41" spans="3:7" ht="141" customHeight="1" thickBot="1">
      <c r="C41" s="64" t="s">
        <v>463</v>
      </c>
      <c r="D41" s="274" t="s">
        <v>206</v>
      </c>
      <c r="E41" s="75">
        <v>200</v>
      </c>
      <c r="F41" s="124">
        <v>0</v>
      </c>
      <c r="G41" s="124">
        <v>0</v>
      </c>
    </row>
    <row r="42" spans="3:7" ht="99.75" customHeight="1" thickBot="1">
      <c r="C42" s="275" t="s">
        <v>462</v>
      </c>
      <c r="D42" s="274" t="s">
        <v>207</v>
      </c>
      <c r="E42" s="105">
        <v>200</v>
      </c>
      <c r="F42" s="106">
        <v>25000</v>
      </c>
      <c r="G42" s="106">
        <v>25000</v>
      </c>
    </row>
    <row r="43" spans="3:7" ht="79.5" customHeight="1" thickBot="1">
      <c r="C43" s="278" t="s">
        <v>238</v>
      </c>
      <c r="D43" s="274" t="s">
        <v>208</v>
      </c>
      <c r="E43" s="75">
        <v>200</v>
      </c>
      <c r="F43" s="277">
        <v>0</v>
      </c>
      <c r="G43" s="277">
        <v>0</v>
      </c>
    </row>
    <row r="44" spans="3:7" ht="94.5" customHeight="1" thickBot="1">
      <c r="C44" s="67" t="s">
        <v>336</v>
      </c>
      <c r="D44" s="74" t="s">
        <v>10</v>
      </c>
      <c r="E44" s="119"/>
      <c r="F44" s="120">
        <f>SUM(F45+F49+F52+F55)</f>
        <v>4029613.2</v>
      </c>
      <c r="G44" s="120">
        <f>SUM(G45+G49+G52+G55)</f>
        <v>3754656.3</v>
      </c>
    </row>
    <row r="45" spans="3:7" ht="66.75" customHeight="1" thickBot="1">
      <c r="C45" s="68" t="s">
        <v>120</v>
      </c>
      <c r="D45" s="77" t="s">
        <v>11</v>
      </c>
      <c r="E45" s="103"/>
      <c r="F45" s="104">
        <f>SUM(F46)</f>
        <v>1350000</v>
      </c>
      <c r="G45" s="104">
        <f>SUM(G46)</f>
        <v>1350000</v>
      </c>
    </row>
    <row r="46" spans="3:7" ht="55.5" customHeight="1" thickBot="1">
      <c r="C46" s="58" t="s">
        <v>12</v>
      </c>
      <c r="D46" s="75" t="s">
        <v>13</v>
      </c>
      <c r="E46" s="105"/>
      <c r="F46" s="124">
        <f>SUM(F47:F48)</f>
        <v>1350000</v>
      </c>
      <c r="G46" s="124">
        <f>SUM(G47:G48)</f>
        <v>1350000</v>
      </c>
    </row>
    <row r="47" spans="3:7" ht="66" customHeight="1" thickBot="1">
      <c r="C47" s="43" t="s">
        <v>65</v>
      </c>
      <c r="D47" s="76" t="s">
        <v>213</v>
      </c>
      <c r="E47" s="75">
        <v>200</v>
      </c>
      <c r="F47" s="124">
        <v>850000</v>
      </c>
      <c r="G47" s="124">
        <v>850000</v>
      </c>
    </row>
    <row r="48" spans="3:7" ht="98.25" customHeight="1" thickBot="1">
      <c r="C48" s="79" t="s">
        <v>66</v>
      </c>
      <c r="D48" s="80" t="s">
        <v>212</v>
      </c>
      <c r="E48" s="105">
        <v>200</v>
      </c>
      <c r="F48" s="106">
        <v>500000</v>
      </c>
      <c r="G48" s="106">
        <v>500000</v>
      </c>
    </row>
    <row r="49" spans="3:7" ht="72" customHeight="1" thickBot="1">
      <c r="C49" s="57" t="s">
        <v>214</v>
      </c>
      <c r="D49" s="81" t="s">
        <v>164</v>
      </c>
      <c r="E49" s="127"/>
      <c r="F49" s="122">
        <f>SUM(F50)</f>
        <v>40000</v>
      </c>
      <c r="G49" s="122">
        <f>SUM(G50)</f>
        <v>40000</v>
      </c>
    </row>
    <row r="50" spans="3:7" ht="55.5" customHeight="1" thickBot="1">
      <c r="C50" s="56" t="s">
        <v>166</v>
      </c>
      <c r="D50" s="75" t="s">
        <v>165</v>
      </c>
      <c r="E50" s="128"/>
      <c r="F50" s="129">
        <v>40000</v>
      </c>
      <c r="G50" s="129">
        <v>40000</v>
      </c>
    </row>
    <row r="51" spans="3:7" ht="73.5" customHeight="1" thickBot="1">
      <c r="C51" s="44" t="s">
        <v>216</v>
      </c>
      <c r="D51" s="76" t="s">
        <v>215</v>
      </c>
      <c r="E51" s="109">
        <v>200</v>
      </c>
      <c r="F51" s="129">
        <v>40000</v>
      </c>
      <c r="G51" s="129">
        <v>40000</v>
      </c>
    </row>
    <row r="52" spans="3:7" ht="60" customHeight="1" thickBot="1">
      <c r="C52" s="54" t="s">
        <v>57</v>
      </c>
      <c r="D52" s="81" t="s">
        <v>14</v>
      </c>
      <c r="E52" s="130"/>
      <c r="F52" s="131">
        <f>SUM(F53)</f>
        <v>2559613.2</v>
      </c>
      <c r="G52" s="131">
        <f>SUM(G53)</f>
        <v>2284656.3</v>
      </c>
    </row>
    <row r="53" spans="3:7" ht="39.75" customHeight="1" thickBot="1">
      <c r="C53" s="55" t="s">
        <v>15</v>
      </c>
      <c r="D53" s="75" t="s">
        <v>16</v>
      </c>
      <c r="E53" s="128"/>
      <c r="F53" s="129">
        <f>SUM(F54:F54)</f>
        <v>2559613.2</v>
      </c>
      <c r="G53" s="129">
        <f>SUM(G54:G54)</f>
        <v>2284656.3</v>
      </c>
    </row>
    <row r="54" spans="3:7" ht="95.25" customHeight="1" thickBot="1">
      <c r="C54" s="53" t="s">
        <v>465</v>
      </c>
      <c r="D54" s="125" t="s">
        <v>259</v>
      </c>
      <c r="E54" s="109">
        <v>200</v>
      </c>
      <c r="F54" s="112">
        <v>2559613.2</v>
      </c>
      <c r="G54" s="112">
        <v>2284656.3</v>
      </c>
    </row>
    <row r="55" spans="3:7" ht="69" customHeight="1" thickBot="1">
      <c r="C55" s="149" t="s">
        <v>264</v>
      </c>
      <c r="D55" s="127" t="s">
        <v>266</v>
      </c>
      <c r="E55" s="130"/>
      <c r="F55" s="131">
        <f>SUM(F56)</f>
        <v>80000</v>
      </c>
      <c r="G55" s="131">
        <f>SUM(G56)</f>
        <v>80000</v>
      </c>
    </row>
    <row r="56" spans="3:7" ht="55.5" customHeight="1" thickBot="1">
      <c r="C56" s="150" t="s">
        <v>265</v>
      </c>
      <c r="D56" s="76" t="s">
        <v>267</v>
      </c>
      <c r="E56" s="108"/>
      <c r="F56" s="100">
        <v>80000</v>
      </c>
      <c r="G56" s="100">
        <v>80000</v>
      </c>
    </row>
    <row r="57" spans="3:7" ht="116.25" customHeight="1" thickBot="1">
      <c r="C57" s="251" t="s">
        <v>269</v>
      </c>
      <c r="D57" s="252" t="s">
        <v>226</v>
      </c>
      <c r="E57" s="253">
        <v>200</v>
      </c>
      <c r="F57" s="247">
        <v>80000</v>
      </c>
      <c r="G57" s="247">
        <v>80000</v>
      </c>
    </row>
    <row r="58" spans="3:7" ht="98.25" customHeight="1" thickBot="1">
      <c r="C58" s="63" t="s">
        <v>339</v>
      </c>
      <c r="D58" s="74" t="s">
        <v>475</v>
      </c>
      <c r="E58" s="132"/>
      <c r="F58" s="133">
        <f>SUM(F59+F67)</f>
        <v>4121178.8</v>
      </c>
      <c r="G58" s="133">
        <f>SUM(G59+G67)</f>
        <v>4168650.7</v>
      </c>
    </row>
    <row r="59" spans="3:7" ht="86.25" customHeight="1" thickBot="1">
      <c r="C59" s="315" t="s">
        <v>122</v>
      </c>
      <c r="D59" s="77" t="s">
        <v>18</v>
      </c>
      <c r="E59" s="316"/>
      <c r="F59" s="155">
        <f>SUM(F61:F66)</f>
        <v>4071178.8</v>
      </c>
      <c r="G59" s="155">
        <f>SUM(G61:G66)</f>
        <v>4118650.7</v>
      </c>
    </row>
    <row r="60" spans="3:7" ht="44.25" customHeight="1" thickBot="1">
      <c r="C60" s="55" t="s">
        <v>20</v>
      </c>
      <c r="D60" s="75" t="s">
        <v>19</v>
      </c>
      <c r="E60" s="76"/>
      <c r="F60" s="100">
        <f>SUM(F61:F66)</f>
        <v>4071178.8</v>
      </c>
      <c r="G60" s="100">
        <f>SUM(G61:G66)</f>
        <v>4118650.7</v>
      </c>
    </row>
    <row r="61" spans="3:7" ht="177" customHeight="1" thickBot="1">
      <c r="C61" s="45" t="s">
        <v>132</v>
      </c>
      <c r="D61" s="80" t="s">
        <v>221</v>
      </c>
      <c r="E61" s="108">
        <v>100</v>
      </c>
      <c r="F61" s="100">
        <v>1819500.3</v>
      </c>
      <c r="G61" s="100">
        <v>1819500.3</v>
      </c>
    </row>
    <row r="62" spans="3:7" ht="103.5" customHeight="1" thickBot="1">
      <c r="C62" s="58" t="s">
        <v>222</v>
      </c>
      <c r="D62" s="75" t="s">
        <v>221</v>
      </c>
      <c r="E62" s="128">
        <v>200</v>
      </c>
      <c r="F62" s="113">
        <v>2176678.5</v>
      </c>
      <c r="G62" s="113">
        <v>2224150.4</v>
      </c>
    </row>
    <row r="63" spans="3:7" ht="70.5" customHeight="1" thickBot="1">
      <c r="C63" s="55" t="s">
        <v>21</v>
      </c>
      <c r="D63" s="75" t="s">
        <v>221</v>
      </c>
      <c r="E63" s="105">
        <v>800</v>
      </c>
      <c r="F63" s="106">
        <v>5000</v>
      </c>
      <c r="G63" s="106">
        <v>5000</v>
      </c>
    </row>
    <row r="64" spans="3:7" ht="162.75" customHeight="1" thickBot="1">
      <c r="C64" s="55" t="s">
        <v>481</v>
      </c>
      <c r="D64" s="75" t="s">
        <v>224</v>
      </c>
      <c r="E64" s="95">
        <v>200</v>
      </c>
      <c r="F64" s="96">
        <v>20000</v>
      </c>
      <c r="G64" s="96">
        <v>20000</v>
      </c>
    </row>
    <row r="65" spans="3:7" ht="108.75" customHeight="1" thickBot="1">
      <c r="C65" s="55" t="s">
        <v>228</v>
      </c>
      <c r="D65" s="75" t="s">
        <v>225</v>
      </c>
      <c r="E65" s="95">
        <v>200</v>
      </c>
      <c r="F65" s="96">
        <v>20000</v>
      </c>
      <c r="G65" s="96">
        <v>0</v>
      </c>
    </row>
    <row r="66" spans="3:7" ht="128.25" customHeight="1" thickBot="1">
      <c r="C66" s="278" t="s">
        <v>229</v>
      </c>
      <c r="D66" s="75" t="s">
        <v>226</v>
      </c>
      <c r="E66" s="95">
        <v>200</v>
      </c>
      <c r="F66" s="96">
        <v>30000</v>
      </c>
      <c r="G66" s="96">
        <v>50000</v>
      </c>
    </row>
    <row r="67" spans="3:7" ht="82.5" customHeight="1" thickBot="1">
      <c r="C67" s="59" t="s">
        <v>123</v>
      </c>
      <c r="D67" s="81" t="s">
        <v>223</v>
      </c>
      <c r="E67" s="136"/>
      <c r="F67" s="137">
        <f>SUM(F68)</f>
        <v>50000</v>
      </c>
      <c r="G67" s="137">
        <f>SUM(G68)</f>
        <v>50000</v>
      </c>
    </row>
    <row r="68" spans="3:7" ht="55.5" customHeight="1" thickBot="1">
      <c r="C68" s="55" t="s">
        <v>22</v>
      </c>
      <c r="D68" s="141" t="s">
        <v>235</v>
      </c>
      <c r="E68" s="128"/>
      <c r="F68" s="113">
        <f>SUM(F69)</f>
        <v>50000</v>
      </c>
      <c r="G68" s="113">
        <f>SUM(G69)</f>
        <v>50000</v>
      </c>
    </row>
    <row r="69" spans="3:7" ht="134.25" customHeight="1" thickBot="1">
      <c r="C69" s="7" t="s">
        <v>23</v>
      </c>
      <c r="D69" s="76" t="s">
        <v>230</v>
      </c>
      <c r="E69" s="76">
        <v>200</v>
      </c>
      <c r="F69" s="107">
        <v>50000</v>
      </c>
      <c r="G69" s="107">
        <v>50000</v>
      </c>
    </row>
    <row r="70" spans="3:7" ht="58.5" customHeight="1" thickBot="1">
      <c r="C70" s="267" t="s">
        <v>35</v>
      </c>
      <c r="D70" s="142" t="s">
        <v>231</v>
      </c>
      <c r="E70" s="75"/>
      <c r="F70" s="289">
        <f>SUM(F71)</f>
        <v>15000</v>
      </c>
      <c r="G70" s="289">
        <f>SUM(G71)</f>
        <v>15000</v>
      </c>
    </row>
    <row r="71" spans="3:7" ht="57.75" customHeight="1" thickBot="1">
      <c r="C71" s="268" t="s">
        <v>36</v>
      </c>
      <c r="D71" s="269" t="s">
        <v>232</v>
      </c>
      <c r="E71" s="269"/>
      <c r="F71" s="129">
        <f>SUM(F72)</f>
        <v>15000</v>
      </c>
      <c r="G71" s="129">
        <f>SUM(G72)</f>
        <v>15000</v>
      </c>
    </row>
    <row r="72" spans="3:7" ht="57" customHeight="1" thickBot="1">
      <c r="C72" s="64" t="s">
        <v>37</v>
      </c>
      <c r="D72" s="75" t="s">
        <v>473</v>
      </c>
      <c r="E72" s="75"/>
      <c r="F72" s="113">
        <v>15000</v>
      </c>
      <c r="G72" s="113">
        <v>15000</v>
      </c>
    </row>
    <row r="73" spans="3:7" ht="78.75" customHeight="1" thickBot="1">
      <c r="C73" s="263" t="s">
        <v>443</v>
      </c>
      <c r="D73" s="75" t="s">
        <v>474</v>
      </c>
      <c r="E73" s="75">
        <v>200</v>
      </c>
      <c r="F73" s="113">
        <v>15000</v>
      </c>
      <c r="G73" s="113">
        <v>15000</v>
      </c>
    </row>
    <row r="74" spans="3:7" ht="102" customHeight="1" thickBot="1">
      <c r="C74" s="62" t="s">
        <v>125</v>
      </c>
      <c r="D74" s="74" t="s">
        <v>38</v>
      </c>
      <c r="E74" s="132"/>
      <c r="F74" s="120">
        <f>F75+F78</f>
        <v>284700</v>
      </c>
      <c r="G74" s="120">
        <f>G75+G78</f>
        <v>293500</v>
      </c>
    </row>
    <row r="75" spans="3:7" ht="72.75" customHeight="1" thickBot="1">
      <c r="C75" s="154" t="s">
        <v>438</v>
      </c>
      <c r="D75" s="81" t="s">
        <v>437</v>
      </c>
      <c r="E75" s="130"/>
      <c r="F75" s="155">
        <f>F76</f>
        <v>50000</v>
      </c>
      <c r="G75" s="155">
        <f>G76</f>
        <v>50000</v>
      </c>
    </row>
    <row r="76" spans="3:7" ht="48.75" customHeight="1" thickBot="1">
      <c r="C76" s="55" t="s">
        <v>58</v>
      </c>
      <c r="D76" s="75" t="s">
        <v>126</v>
      </c>
      <c r="E76" s="128"/>
      <c r="F76" s="113">
        <f>SUM(F77)</f>
        <v>50000</v>
      </c>
      <c r="G76" s="113">
        <f>SUM(G77)</f>
        <v>50000</v>
      </c>
    </row>
    <row r="77" spans="3:7" ht="130.5" customHeight="1" thickBot="1">
      <c r="C77" s="45" t="s">
        <v>127</v>
      </c>
      <c r="D77" s="76" t="s">
        <v>292</v>
      </c>
      <c r="E77" s="108">
        <v>800</v>
      </c>
      <c r="F77" s="100">
        <v>50000</v>
      </c>
      <c r="G77" s="100">
        <v>50000</v>
      </c>
    </row>
    <row r="78" spans="3:7" ht="85.5" customHeight="1" thickBot="1">
      <c r="C78" s="154" t="s">
        <v>59</v>
      </c>
      <c r="D78" s="81" t="s">
        <v>129</v>
      </c>
      <c r="E78" s="130"/>
      <c r="F78" s="155">
        <f>SUM(F79)</f>
        <v>234700</v>
      </c>
      <c r="G78" s="155">
        <f>SUM(G79)</f>
        <v>243500</v>
      </c>
    </row>
    <row r="79" spans="3:7" ht="45" customHeight="1" thickBot="1">
      <c r="C79" s="55" t="s">
        <v>58</v>
      </c>
      <c r="D79" s="142" t="s">
        <v>130</v>
      </c>
      <c r="E79" s="128"/>
      <c r="F79" s="113">
        <f>SUM(F80:F81)</f>
        <v>234700</v>
      </c>
      <c r="G79" s="113">
        <f>SUM(G80:G81)</f>
        <v>243500</v>
      </c>
    </row>
    <row r="80" spans="3:7" ht="186" customHeight="1" thickBot="1">
      <c r="C80" s="44" t="s">
        <v>128</v>
      </c>
      <c r="D80" s="76" t="s">
        <v>298</v>
      </c>
      <c r="E80" s="108">
        <v>100</v>
      </c>
      <c r="F80" s="100">
        <v>230700</v>
      </c>
      <c r="G80" s="100">
        <v>238500</v>
      </c>
    </row>
    <row r="81" spans="3:7" ht="101.25" customHeight="1" thickBot="1">
      <c r="C81" s="90" t="s">
        <v>49</v>
      </c>
      <c r="D81" s="139" t="s">
        <v>298</v>
      </c>
      <c r="E81" s="108">
        <v>200</v>
      </c>
      <c r="F81" s="100">
        <v>4000</v>
      </c>
      <c r="G81" s="100">
        <v>5000</v>
      </c>
    </row>
    <row r="82" spans="3:7" ht="48" customHeight="1" thickBot="1">
      <c r="C82" s="290" t="s">
        <v>504</v>
      </c>
      <c r="D82" s="291" t="s">
        <v>505</v>
      </c>
      <c r="E82" s="292"/>
      <c r="F82" s="293">
        <v>378856.8</v>
      </c>
      <c r="G82" s="131">
        <v>378856.8</v>
      </c>
    </row>
    <row r="83" spans="3:7" ht="54" customHeight="1" thickBot="1">
      <c r="C83" s="250" t="s">
        <v>58</v>
      </c>
      <c r="D83" s="191" t="s">
        <v>506</v>
      </c>
      <c r="E83" s="160"/>
      <c r="F83" s="185">
        <v>378856.8</v>
      </c>
      <c r="G83" s="100">
        <v>378856.8</v>
      </c>
    </row>
    <row r="84" spans="3:7" ht="65.25" customHeight="1" thickBot="1">
      <c r="C84" s="250" t="s">
        <v>508</v>
      </c>
      <c r="D84" s="191" t="s">
        <v>507</v>
      </c>
      <c r="E84" s="160">
        <v>200</v>
      </c>
      <c r="F84" s="185">
        <v>378856.8</v>
      </c>
      <c r="G84" s="100">
        <v>378856.8</v>
      </c>
    </row>
    <row r="85" spans="3:7" ht="65.25" customHeight="1" thickBot="1">
      <c r="C85" s="325" t="s">
        <v>525</v>
      </c>
      <c r="D85" s="292" t="s">
        <v>526</v>
      </c>
      <c r="E85" s="292">
        <v>0</v>
      </c>
      <c r="F85" s="293">
        <v>0</v>
      </c>
      <c r="G85" s="100">
        <v>0</v>
      </c>
    </row>
    <row r="86" spans="3:7" ht="65.25" customHeight="1" thickBot="1">
      <c r="C86" s="324" t="s">
        <v>527</v>
      </c>
      <c r="D86" s="160" t="s">
        <v>528</v>
      </c>
      <c r="E86" s="160">
        <v>0</v>
      </c>
      <c r="F86" s="185">
        <v>0</v>
      </c>
      <c r="G86" s="100">
        <v>0</v>
      </c>
    </row>
    <row r="87" spans="3:7" ht="65.25" customHeight="1" thickBot="1">
      <c r="C87" s="263" t="s">
        <v>529</v>
      </c>
      <c r="D87" s="160" t="s">
        <v>528</v>
      </c>
      <c r="E87" s="160">
        <v>200</v>
      </c>
      <c r="F87" s="185">
        <v>0</v>
      </c>
      <c r="G87" s="100">
        <v>0</v>
      </c>
    </row>
    <row r="88" spans="3:7" ht="16.5" thickBot="1">
      <c r="C88" s="42" t="s">
        <v>60</v>
      </c>
      <c r="D88" s="143"/>
      <c r="E88" s="143"/>
      <c r="F88" s="254">
        <f>SUM(F11+F15+F33+F38+F44+F58+F70+F74)</f>
        <v>14380000</v>
      </c>
      <c r="G88" s="254">
        <f>G11+G15+G33+G38+G44+G58+G70+G74</f>
        <v>14111315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1"/>
  <sheetViews>
    <sheetView zoomScale="75" zoomScaleNormal="75" zoomScalePageLayoutView="0" workbookViewId="0" topLeftCell="A16">
      <selection activeCell="G11" sqref="G11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2.625" style="0" customWidth="1"/>
    <col min="7" max="7" width="19.75390625" style="0" customWidth="1"/>
  </cols>
  <sheetData>
    <row r="1" spans="7:14" ht="15.75">
      <c r="G1" s="1" t="s">
        <v>67</v>
      </c>
      <c r="H1" s="37"/>
      <c r="I1" s="37"/>
      <c r="J1" s="37"/>
      <c r="K1" s="37"/>
      <c r="L1" s="37"/>
      <c r="M1" s="37"/>
      <c r="N1" s="37"/>
    </row>
    <row r="2" spans="7:14" ht="15.75">
      <c r="G2" s="1" t="s">
        <v>510</v>
      </c>
      <c r="H2" s="37"/>
      <c r="I2" s="37"/>
      <c r="J2" s="37"/>
      <c r="K2" s="37"/>
      <c r="L2" s="37"/>
      <c r="M2" s="37"/>
      <c r="N2" s="37"/>
    </row>
    <row r="3" spans="3:14" ht="15.75">
      <c r="C3" s="345" t="s">
        <v>491</v>
      </c>
      <c r="D3" s="329"/>
      <c r="E3" s="329"/>
      <c r="F3" s="329"/>
      <c r="G3" s="329"/>
      <c r="H3" s="37"/>
      <c r="I3" s="37"/>
      <c r="J3" s="37"/>
      <c r="K3" s="37"/>
      <c r="L3" s="37"/>
      <c r="M3" s="37"/>
      <c r="N3" s="37"/>
    </row>
    <row r="4" spans="6:14" ht="15.75">
      <c r="F4" s="347"/>
      <c r="G4" s="347"/>
      <c r="H4" s="37"/>
      <c r="I4" s="37"/>
      <c r="J4" s="37"/>
      <c r="K4" s="37"/>
      <c r="L4" s="37"/>
      <c r="M4" s="37"/>
      <c r="N4" s="37"/>
    </row>
    <row r="5" spans="1:14" ht="18.75">
      <c r="A5" s="21"/>
      <c r="H5" s="37"/>
      <c r="I5" s="37"/>
      <c r="J5" s="37"/>
      <c r="K5" s="37"/>
      <c r="L5" s="37"/>
      <c r="M5" s="37"/>
      <c r="N5" s="37"/>
    </row>
    <row r="6" spans="1:14" ht="66" customHeight="1">
      <c r="A6" s="340" t="s">
        <v>522</v>
      </c>
      <c r="B6" s="340"/>
      <c r="C6" s="340"/>
      <c r="D6" s="340"/>
      <c r="E6" s="340"/>
      <c r="F6" s="340"/>
      <c r="G6" s="340"/>
      <c r="H6" s="37"/>
      <c r="I6" s="37"/>
      <c r="J6" s="37"/>
      <c r="K6" s="37"/>
      <c r="L6" s="37"/>
      <c r="M6" s="37"/>
      <c r="N6" s="37"/>
    </row>
    <row r="7" spans="1:14" ht="19.5" thickBot="1">
      <c r="A7" s="20"/>
      <c r="H7" s="37"/>
      <c r="I7" s="37"/>
      <c r="J7" s="37"/>
      <c r="K7" s="37"/>
      <c r="L7" s="37"/>
      <c r="M7" s="37"/>
      <c r="N7" s="37"/>
    </row>
    <row r="8" spans="1:14" ht="55.5" customHeight="1" thickBot="1">
      <c r="A8" s="22" t="s">
        <v>56</v>
      </c>
      <c r="B8" s="22" t="s">
        <v>44</v>
      </c>
      <c r="C8" s="22" t="s">
        <v>45</v>
      </c>
      <c r="D8" s="22" t="s">
        <v>46</v>
      </c>
      <c r="E8" s="22" t="s">
        <v>83</v>
      </c>
      <c r="F8" s="23" t="s">
        <v>61</v>
      </c>
      <c r="G8" s="22" t="s">
        <v>531</v>
      </c>
      <c r="H8" s="37"/>
      <c r="I8" s="37"/>
      <c r="J8" s="37"/>
      <c r="K8" s="37"/>
      <c r="L8" s="37"/>
      <c r="M8" s="37"/>
      <c r="N8" s="37"/>
    </row>
    <row r="9" spans="1:14" ht="21.75" customHeight="1" thickBo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7"/>
      <c r="I9" s="37"/>
      <c r="J9" s="37"/>
      <c r="K9" s="37"/>
      <c r="L9" s="37"/>
      <c r="M9" s="37"/>
      <c r="N9" s="37"/>
    </row>
    <row r="10" spans="1:14" ht="38.25" thickBot="1">
      <c r="A10" s="34" t="s">
        <v>106</v>
      </c>
      <c r="B10" s="32">
        <v>908</v>
      </c>
      <c r="C10" s="32"/>
      <c r="D10" s="32"/>
      <c r="E10" s="32"/>
      <c r="F10" s="32"/>
      <c r="G10" s="50">
        <f>SUM(G11:G45)</f>
        <v>12875766.55</v>
      </c>
      <c r="H10" s="37"/>
      <c r="I10" s="37"/>
      <c r="J10" s="37"/>
      <c r="K10" s="37"/>
      <c r="L10" s="37"/>
      <c r="M10" s="37"/>
      <c r="N10" s="37"/>
    </row>
    <row r="11" spans="1:14" ht="132" thickBot="1">
      <c r="A11" s="144" t="s">
        <v>28</v>
      </c>
      <c r="B11" s="147">
        <v>908</v>
      </c>
      <c r="C11" s="72" t="s">
        <v>0</v>
      </c>
      <c r="D11" s="72" t="s">
        <v>2</v>
      </c>
      <c r="E11" s="72" t="s">
        <v>478</v>
      </c>
      <c r="F11" s="72" t="s">
        <v>148</v>
      </c>
      <c r="G11" s="317">
        <v>790983</v>
      </c>
      <c r="H11" s="37"/>
      <c r="I11" s="37"/>
      <c r="J11" s="37"/>
      <c r="K11" s="37"/>
      <c r="L11" s="37"/>
      <c r="M11" s="37"/>
      <c r="N11" s="37"/>
    </row>
    <row r="12" spans="1:14" ht="132" thickBot="1">
      <c r="A12" s="30" t="s">
        <v>68</v>
      </c>
      <c r="B12" s="36" t="s">
        <v>133</v>
      </c>
      <c r="C12" s="36" t="s">
        <v>0</v>
      </c>
      <c r="D12" s="36" t="s">
        <v>1</v>
      </c>
      <c r="E12" s="36" t="s">
        <v>189</v>
      </c>
      <c r="F12" s="36">
        <v>100</v>
      </c>
      <c r="G12" s="317">
        <v>3584345</v>
      </c>
      <c r="H12" s="37"/>
      <c r="I12" s="37"/>
      <c r="J12" s="37"/>
      <c r="K12" s="37"/>
      <c r="L12" s="37"/>
      <c r="M12" s="37"/>
      <c r="N12" s="37"/>
    </row>
    <row r="13" spans="1:14" ht="57" thickBot="1">
      <c r="A13" s="30" t="s">
        <v>69</v>
      </c>
      <c r="B13" s="36" t="s">
        <v>133</v>
      </c>
      <c r="C13" s="36" t="s">
        <v>0</v>
      </c>
      <c r="D13" s="36" t="s">
        <v>1</v>
      </c>
      <c r="E13" s="36" t="s">
        <v>189</v>
      </c>
      <c r="F13" s="36">
        <v>200</v>
      </c>
      <c r="G13" s="317">
        <v>555140</v>
      </c>
      <c r="H13" s="37"/>
      <c r="I13" s="37"/>
      <c r="J13" s="37"/>
      <c r="K13" s="37"/>
      <c r="L13" s="37"/>
      <c r="M13" s="37"/>
      <c r="N13" s="37"/>
    </row>
    <row r="14" spans="1:14" ht="39" customHeight="1" thickBot="1">
      <c r="A14" s="30" t="s">
        <v>70</v>
      </c>
      <c r="B14" s="36" t="s">
        <v>133</v>
      </c>
      <c r="C14" s="36" t="s">
        <v>0</v>
      </c>
      <c r="D14" s="36" t="s">
        <v>1</v>
      </c>
      <c r="E14" s="36" t="s">
        <v>189</v>
      </c>
      <c r="F14" s="36">
        <v>800</v>
      </c>
      <c r="G14" s="317">
        <v>1500</v>
      </c>
      <c r="H14" s="37"/>
      <c r="I14" s="37"/>
      <c r="J14" s="37"/>
      <c r="K14" s="37"/>
      <c r="L14" s="37"/>
      <c r="M14" s="37"/>
      <c r="N14" s="37"/>
    </row>
    <row r="15" spans="1:14" ht="113.25" thickBot="1">
      <c r="A15" s="30" t="s">
        <v>127</v>
      </c>
      <c r="B15" s="69" t="s">
        <v>133</v>
      </c>
      <c r="C15" s="69" t="s">
        <v>0</v>
      </c>
      <c r="D15" s="69" t="s">
        <v>149</v>
      </c>
      <c r="E15" s="69" t="s">
        <v>292</v>
      </c>
      <c r="F15" s="69" t="s">
        <v>90</v>
      </c>
      <c r="G15" s="318">
        <v>50000</v>
      </c>
      <c r="H15" s="37"/>
      <c r="I15" s="37"/>
      <c r="J15" s="37"/>
      <c r="K15" s="37"/>
      <c r="L15" s="37"/>
      <c r="M15" s="37"/>
      <c r="N15" s="37"/>
    </row>
    <row r="16" spans="1:14" ht="15.75">
      <c r="A16" s="352" t="s">
        <v>71</v>
      </c>
      <c r="B16" s="348" t="s">
        <v>133</v>
      </c>
      <c r="C16" s="348" t="s">
        <v>0</v>
      </c>
      <c r="D16" s="348">
        <v>13</v>
      </c>
      <c r="E16" s="348" t="s">
        <v>448</v>
      </c>
      <c r="F16" s="348">
        <v>200</v>
      </c>
      <c r="G16" s="350">
        <v>200000</v>
      </c>
      <c r="H16" s="37"/>
      <c r="I16" s="37"/>
      <c r="J16" s="37"/>
      <c r="K16" s="37"/>
      <c r="L16" s="37"/>
      <c r="M16" s="37"/>
      <c r="N16" s="37"/>
    </row>
    <row r="17" spans="1:14" ht="65.25" customHeight="1" thickBot="1">
      <c r="A17" s="353"/>
      <c r="B17" s="349"/>
      <c r="C17" s="349"/>
      <c r="D17" s="349"/>
      <c r="E17" s="349"/>
      <c r="F17" s="349"/>
      <c r="G17" s="351"/>
      <c r="H17" s="37"/>
      <c r="I17" s="37"/>
      <c r="J17" s="37"/>
      <c r="K17" s="37"/>
      <c r="L17" s="37"/>
      <c r="M17" s="37"/>
      <c r="N17" s="37"/>
    </row>
    <row r="18" spans="1:14" ht="88.5" customHeight="1" thickBot="1">
      <c r="A18" s="31" t="s">
        <v>72</v>
      </c>
      <c r="B18" s="36" t="s">
        <v>133</v>
      </c>
      <c r="C18" s="36" t="s">
        <v>0</v>
      </c>
      <c r="D18" s="36">
        <v>13</v>
      </c>
      <c r="E18" s="36" t="s">
        <v>271</v>
      </c>
      <c r="F18" s="36">
        <v>200</v>
      </c>
      <c r="G18" s="317">
        <v>10000</v>
      </c>
      <c r="H18" s="37"/>
      <c r="I18" s="37"/>
      <c r="J18" s="37"/>
      <c r="K18" s="37"/>
      <c r="L18" s="37"/>
      <c r="M18" s="37"/>
      <c r="N18" s="37"/>
    </row>
    <row r="19" spans="1:14" ht="97.5" customHeight="1" thickBot="1">
      <c r="A19" s="71" t="s">
        <v>296</v>
      </c>
      <c r="B19" s="72" t="s">
        <v>133</v>
      </c>
      <c r="C19" s="72" t="s">
        <v>0</v>
      </c>
      <c r="D19" s="72">
        <v>13</v>
      </c>
      <c r="E19" s="72" t="s">
        <v>194</v>
      </c>
      <c r="F19" s="72">
        <v>200</v>
      </c>
      <c r="G19" s="317">
        <v>100000</v>
      </c>
      <c r="H19" s="37"/>
      <c r="I19" s="37"/>
      <c r="J19" s="37"/>
      <c r="K19" s="37"/>
      <c r="L19" s="37"/>
      <c r="M19" s="37"/>
      <c r="N19" s="37"/>
    </row>
    <row r="20" spans="1:14" ht="123.75" customHeight="1" thickBot="1">
      <c r="A20" s="167" t="s">
        <v>199</v>
      </c>
      <c r="B20" s="36" t="s">
        <v>133</v>
      </c>
      <c r="C20" s="36" t="s">
        <v>0</v>
      </c>
      <c r="D20" s="36" t="s">
        <v>138</v>
      </c>
      <c r="E20" s="36" t="s">
        <v>255</v>
      </c>
      <c r="F20" s="36" t="s">
        <v>76</v>
      </c>
      <c r="G20" s="317">
        <v>74746.8</v>
      </c>
      <c r="H20" s="37"/>
      <c r="I20" s="37"/>
      <c r="J20" s="37"/>
      <c r="K20" s="37"/>
      <c r="L20" s="37"/>
      <c r="M20" s="37"/>
      <c r="N20" s="37"/>
    </row>
    <row r="21" spans="1:14" ht="123.75" customHeight="1" thickBot="1">
      <c r="A21" s="178" t="s">
        <v>297</v>
      </c>
      <c r="B21" s="72" t="s">
        <v>133</v>
      </c>
      <c r="C21" s="72" t="s">
        <v>0</v>
      </c>
      <c r="D21" s="72" t="s">
        <v>138</v>
      </c>
      <c r="E21" s="72" t="s">
        <v>304</v>
      </c>
      <c r="F21" s="72" t="s">
        <v>76</v>
      </c>
      <c r="G21" s="317">
        <v>400000</v>
      </c>
      <c r="H21" s="37"/>
      <c r="I21" s="37"/>
      <c r="J21" s="37"/>
      <c r="K21" s="37"/>
      <c r="L21" s="37"/>
      <c r="M21" s="37"/>
      <c r="N21" s="37"/>
    </row>
    <row r="22" spans="1:14" ht="114.75" customHeight="1" thickBot="1">
      <c r="A22" s="31" t="s">
        <v>140</v>
      </c>
      <c r="B22" s="36" t="s">
        <v>133</v>
      </c>
      <c r="C22" s="36" t="s">
        <v>0</v>
      </c>
      <c r="D22" s="36" t="s">
        <v>138</v>
      </c>
      <c r="E22" s="36" t="s">
        <v>273</v>
      </c>
      <c r="F22" s="36" t="s">
        <v>76</v>
      </c>
      <c r="G22" s="317">
        <v>10000</v>
      </c>
      <c r="H22" s="37"/>
      <c r="I22" s="37"/>
      <c r="J22" s="37"/>
      <c r="K22" s="37"/>
      <c r="L22" s="37"/>
      <c r="M22" s="37"/>
      <c r="N22" s="37"/>
    </row>
    <row r="23" spans="1:14" ht="70.5" customHeight="1" thickBot="1">
      <c r="A23" s="24" t="s">
        <v>73</v>
      </c>
      <c r="B23" s="36" t="s">
        <v>133</v>
      </c>
      <c r="C23" s="36" t="s">
        <v>0</v>
      </c>
      <c r="D23" s="36">
        <v>13</v>
      </c>
      <c r="E23" s="36" t="s">
        <v>272</v>
      </c>
      <c r="F23" s="36" t="s">
        <v>90</v>
      </c>
      <c r="G23" s="317">
        <v>8590</v>
      </c>
      <c r="H23" s="37"/>
      <c r="I23" s="37"/>
      <c r="J23" s="37"/>
      <c r="K23" s="37"/>
      <c r="L23" s="37"/>
      <c r="M23" s="37"/>
      <c r="N23" s="37"/>
    </row>
    <row r="24" spans="1:14" ht="96.75" customHeight="1" thickBot="1">
      <c r="A24" s="71" t="s">
        <v>145</v>
      </c>
      <c r="B24" s="72" t="s">
        <v>133</v>
      </c>
      <c r="C24" s="72" t="s">
        <v>0</v>
      </c>
      <c r="D24" s="72" t="s">
        <v>138</v>
      </c>
      <c r="E24" s="72" t="s">
        <v>291</v>
      </c>
      <c r="F24" s="72" t="s">
        <v>76</v>
      </c>
      <c r="G24" s="317">
        <v>30000</v>
      </c>
      <c r="H24" s="37"/>
      <c r="I24" s="37"/>
      <c r="J24" s="37"/>
      <c r="K24" s="37"/>
      <c r="L24" s="37"/>
      <c r="M24" s="37"/>
      <c r="N24" s="37"/>
    </row>
    <row r="25" spans="1:14" ht="119.25" customHeight="1" thickBot="1">
      <c r="A25" s="71" t="s">
        <v>50</v>
      </c>
      <c r="B25" s="72" t="s">
        <v>133</v>
      </c>
      <c r="C25" s="72" t="s">
        <v>0</v>
      </c>
      <c r="D25" s="72" t="s">
        <v>138</v>
      </c>
      <c r="E25" s="72" t="s">
        <v>200</v>
      </c>
      <c r="F25" s="72" t="s">
        <v>76</v>
      </c>
      <c r="G25" s="317">
        <v>150000</v>
      </c>
      <c r="H25" s="37"/>
      <c r="I25" s="37"/>
      <c r="J25" s="37"/>
      <c r="K25" s="37"/>
      <c r="L25" s="37"/>
      <c r="M25" s="37"/>
      <c r="N25" s="37"/>
    </row>
    <row r="26" spans="1:14" ht="119.25" customHeight="1" thickBot="1">
      <c r="A26" s="279" t="s">
        <v>210</v>
      </c>
      <c r="B26" s="280" t="s">
        <v>133</v>
      </c>
      <c r="C26" s="280" t="s">
        <v>0</v>
      </c>
      <c r="D26" s="280" t="s">
        <v>138</v>
      </c>
      <c r="E26" s="280" t="s">
        <v>224</v>
      </c>
      <c r="F26" s="280" t="s">
        <v>76</v>
      </c>
      <c r="G26" s="281">
        <v>0</v>
      </c>
      <c r="H26" s="37"/>
      <c r="I26" s="37"/>
      <c r="J26" s="37"/>
      <c r="K26" s="37"/>
      <c r="L26" s="37"/>
      <c r="M26" s="37"/>
      <c r="N26" s="37"/>
    </row>
    <row r="27" spans="1:14" ht="112.5" customHeight="1" thickBot="1">
      <c r="A27" s="279" t="s">
        <v>237</v>
      </c>
      <c r="B27" s="280" t="s">
        <v>133</v>
      </c>
      <c r="C27" s="280" t="s">
        <v>0</v>
      </c>
      <c r="D27" s="280" t="s">
        <v>138</v>
      </c>
      <c r="E27" s="280" t="s">
        <v>445</v>
      </c>
      <c r="F27" s="280" t="s">
        <v>76</v>
      </c>
      <c r="G27" s="281">
        <v>18000</v>
      </c>
      <c r="H27" s="37"/>
      <c r="I27" s="37"/>
      <c r="J27" s="37"/>
      <c r="K27" s="37"/>
      <c r="L27" s="37"/>
      <c r="M27" s="37"/>
      <c r="N27" s="37"/>
    </row>
    <row r="28" spans="1:14" ht="76.5" customHeight="1" thickBot="1">
      <c r="A28" s="279" t="s">
        <v>238</v>
      </c>
      <c r="B28" s="280" t="s">
        <v>133</v>
      </c>
      <c r="C28" s="280" t="s">
        <v>0</v>
      </c>
      <c r="D28" s="280" t="s">
        <v>138</v>
      </c>
      <c r="E28" s="280" t="s">
        <v>225</v>
      </c>
      <c r="F28" s="280" t="s">
        <v>76</v>
      </c>
      <c r="G28" s="281">
        <v>16000</v>
      </c>
      <c r="H28" s="37"/>
      <c r="I28" s="37"/>
      <c r="J28" s="37"/>
      <c r="K28" s="37"/>
      <c r="L28" s="37"/>
      <c r="M28" s="37"/>
      <c r="N28" s="37"/>
    </row>
    <row r="29" spans="1:14" ht="76.5" customHeight="1" thickBot="1">
      <c r="A29" s="279" t="s">
        <v>516</v>
      </c>
      <c r="B29" s="280" t="s">
        <v>133</v>
      </c>
      <c r="C29" s="280" t="s">
        <v>0</v>
      </c>
      <c r="D29" s="280" t="s">
        <v>138</v>
      </c>
      <c r="E29" s="280" t="s">
        <v>515</v>
      </c>
      <c r="F29" s="280" t="s">
        <v>76</v>
      </c>
      <c r="G29" s="281">
        <v>787285.82</v>
      </c>
      <c r="H29" s="37"/>
      <c r="I29" s="37"/>
      <c r="J29" s="37"/>
      <c r="K29" s="37"/>
      <c r="L29" s="37"/>
      <c r="M29" s="37"/>
      <c r="N29" s="37"/>
    </row>
    <row r="30" spans="1:14" ht="75.75" thickBot="1">
      <c r="A30" s="279" t="s">
        <v>443</v>
      </c>
      <c r="B30" s="280" t="s">
        <v>133</v>
      </c>
      <c r="C30" s="280" t="s">
        <v>0</v>
      </c>
      <c r="D30" s="280" t="s">
        <v>138</v>
      </c>
      <c r="E30" s="280" t="s">
        <v>275</v>
      </c>
      <c r="F30" s="280" t="s">
        <v>76</v>
      </c>
      <c r="G30" s="281">
        <v>30000</v>
      </c>
      <c r="H30" s="37"/>
      <c r="I30" s="37"/>
      <c r="J30" s="37"/>
      <c r="K30" s="37"/>
      <c r="L30" s="37"/>
      <c r="M30" s="37"/>
      <c r="N30" s="37"/>
    </row>
    <row r="31" spans="1:14" ht="19.5" thickBot="1">
      <c r="A31" s="279"/>
      <c r="B31" s="280" t="s">
        <v>133</v>
      </c>
      <c r="C31" s="280" t="s">
        <v>0</v>
      </c>
      <c r="D31" s="280" t="s">
        <v>138</v>
      </c>
      <c r="E31" s="280" t="s">
        <v>532</v>
      </c>
      <c r="F31" s="280" t="s">
        <v>76</v>
      </c>
      <c r="G31" s="281">
        <v>0</v>
      </c>
      <c r="H31" s="37"/>
      <c r="I31" s="37"/>
      <c r="J31" s="37"/>
      <c r="K31" s="37"/>
      <c r="L31" s="37"/>
      <c r="M31" s="37"/>
      <c r="N31" s="37"/>
    </row>
    <row r="32" spans="1:14" ht="150.75" thickBot="1">
      <c r="A32" s="30" t="s">
        <v>74</v>
      </c>
      <c r="B32" s="36" t="s">
        <v>133</v>
      </c>
      <c r="C32" s="36" t="s">
        <v>2</v>
      </c>
      <c r="D32" s="36" t="s">
        <v>3</v>
      </c>
      <c r="E32" s="36" t="s">
        <v>446</v>
      </c>
      <c r="F32" s="36" t="s">
        <v>148</v>
      </c>
      <c r="G32" s="317">
        <v>228900</v>
      </c>
      <c r="H32" s="37"/>
      <c r="I32" s="37"/>
      <c r="J32" s="37"/>
      <c r="K32" s="37"/>
      <c r="L32" s="37"/>
      <c r="M32" s="37"/>
      <c r="N32" s="37"/>
    </row>
    <row r="33" spans="1:14" ht="75.75" thickBot="1">
      <c r="A33" s="24" t="s">
        <v>75</v>
      </c>
      <c r="B33" s="36" t="s">
        <v>133</v>
      </c>
      <c r="C33" s="36" t="s">
        <v>2</v>
      </c>
      <c r="D33" s="36" t="s">
        <v>3</v>
      </c>
      <c r="E33" s="36" t="s">
        <v>447</v>
      </c>
      <c r="F33" s="36">
        <v>200</v>
      </c>
      <c r="G33" s="317">
        <v>3500</v>
      </c>
      <c r="H33" s="37"/>
      <c r="I33" s="37"/>
      <c r="J33" s="37"/>
      <c r="K33" s="37"/>
      <c r="L33" s="37"/>
      <c r="M33" s="37"/>
      <c r="N33" s="37"/>
    </row>
    <row r="34" spans="1:14" ht="57" thickBot="1">
      <c r="A34" s="24" t="s">
        <v>78</v>
      </c>
      <c r="B34" s="36" t="s">
        <v>133</v>
      </c>
      <c r="C34" s="36" t="s">
        <v>3</v>
      </c>
      <c r="D34" s="36" t="s">
        <v>77</v>
      </c>
      <c r="E34" s="36" t="s">
        <v>251</v>
      </c>
      <c r="F34" s="36">
        <v>200</v>
      </c>
      <c r="G34" s="317">
        <v>200000</v>
      </c>
      <c r="H34" s="37"/>
      <c r="I34" s="37"/>
      <c r="J34" s="37"/>
      <c r="K34" s="37"/>
      <c r="L34" s="37"/>
      <c r="M34" s="37"/>
      <c r="N34" s="37"/>
    </row>
    <row r="35" spans="1:14" ht="94.5" thickBot="1">
      <c r="A35" s="30" t="s">
        <v>144</v>
      </c>
      <c r="B35" s="36" t="s">
        <v>133</v>
      </c>
      <c r="C35" s="36" t="s">
        <v>3</v>
      </c>
      <c r="D35" s="36">
        <v>10</v>
      </c>
      <c r="E35" s="36" t="s">
        <v>156</v>
      </c>
      <c r="F35" s="36">
        <v>600</v>
      </c>
      <c r="G35" s="317">
        <v>68700</v>
      </c>
      <c r="H35" s="37"/>
      <c r="I35" s="37"/>
      <c r="J35" s="37"/>
      <c r="K35" s="37"/>
      <c r="L35" s="37"/>
      <c r="M35" s="37"/>
      <c r="N35" s="37"/>
    </row>
    <row r="36" spans="1:14" ht="125.25" customHeight="1" thickBot="1">
      <c r="A36" s="282" t="s">
        <v>479</v>
      </c>
      <c r="B36" s="283">
        <v>908</v>
      </c>
      <c r="C36" s="284" t="s">
        <v>1</v>
      </c>
      <c r="D36" s="284" t="s">
        <v>306</v>
      </c>
      <c r="E36" s="72" t="s">
        <v>307</v>
      </c>
      <c r="F36" s="72" t="s">
        <v>76</v>
      </c>
      <c r="G36" s="317">
        <v>462754.57</v>
      </c>
      <c r="H36" s="37"/>
      <c r="I36" s="37"/>
      <c r="J36" s="37"/>
      <c r="K36" s="37"/>
      <c r="L36" s="37"/>
      <c r="M36" s="37"/>
      <c r="N36" s="37"/>
    </row>
    <row r="37" spans="1:14" ht="57" thickBot="1">
      <c r="A37" s="30" t="s">
        <v>51</v>
      </c>
      <c r="B37" s="36" t="s">
        <v>133</v>
      </c>
      <c r="C37" s="36" t="s">
        <v>4</v>
      </c>
      <c r="D37" s="36" t="s">
        <v>3</v>
      </c>
      <c r="E37" s="36" t="s">
        <v>341</v>
      </c>
      <c r="F37" s="36">
        <v>200</v>
      </c>
      <c r="G37" s="317">
        <v>820000</v>
      </c>
      <c r="H37" s="37"/>
      <c r="I37" s="37"/>
      <c r="J37" s="37"/>
      <c r="K37" s="37"/>
      <c r="L37" s="37"/>
      <c r="M37" s="37"/>
      <c r="N37" s="37"/>
    </row>
    <row r="38" spans="1:14" ht="75.75" thickBot="1">
      <c r="A38" s="30" t="s">
        <v>52</v>
      </c>
      <c r="B38" s="36" t="s">
        <v>133</v>
      </c>
      <c r="C38" s="36" t="s">
        <v>4</v>
      </c>
      <c r="D38" s="36" t="s">
        <v>3</v>
      </c>
      <c r="E38" s="36" t="s">
        <v>212</v>
      </c>
      <c r="F38" s="36">
        <v>200</v>
      </c>
      <c r="G38" s="317">
        <v>1200000</v>
      </c>
      <c r="H38" s="37"/>
      <c r="I38" s="37"/>
      <c r="J38" s="37"/>
      <c r="K38" s="37"/>
      <c r="L38" s="37"/>
      <c r="M38" s="37"/>
      <c r="N38" s="37"/>
    </row>
    <row r="39" spans="1:14" ht="57" thickBot="1">
      <c r="A39" s="30" t="s">
        <v>252</v>
      </c>
      <c r="B39" s="36" t="s">
        <v>133</v>
      </c>
      <c r="C39" s="36" t="s">
        <v>4</v>
      </c>
      <c r="D39" s="36" t="s">
        <v>3</v>
      </c>
      <c r="E39" s="36" t="s">
        <v>441</v>
      </c>
      <c r="F39" s="36">
        <v>200</v>
      </c>
      <c r="G39" s="317">
        <v>50000</v>
      </c>
      <c r="H39" s="37"/>
      <c r="I39" s="37"/>
      <c r="J39" s="37"/>
      <c r="K39" s="37"/>
      <c r="L39" s="37"/>
      <c r="M39" s="37"/>
      <c r="N39" s="37"/>
    </row>
    <row r="40" spans="1:14" ht="90" customHeight="1" thickBot="1">
      <c r="A40" s="30" t="s">
        <v>146</v>
      </c>
      <c r="B40" s="36" t="s">
        <v>133</v>
      </c>
      <c r="C40" s="36" t="s">
        <v>4</v>
      </c>
      <c r="D40" s="36" t="s">
        <v>3</v>
      </c>
      <c r="E40" s="36" t="s">
        <v>259</v>
      </c>
      <c r="F40" s="36">
        <v>200</v>
      </c>
      <c r="G40" s="317">
        <v>2416781.45</v>
      </c>
      <c r="H40" s="37"/>
      <c r="I40" s="37"/>
      <c r="J40" s="37"/>
      <c r="K40" s="37"/>
      <c r="L40" s="37"/>
      <c r="M40" s="37"/>
      <c r="N40" s="37"/>
    </row>
    <row r="41" spans="1:14" ht="113.25" thickBot="1">
      <c r="A41" s="30" t="s">
        <v>229</v>
      </c>
      <c r="B41" s="36" t="s">
        <v>133</v>
      </c>
      <c r="C41" s="36" t="s">
        <v>4</v>
      </c>
      <c r="D41" s="36" t="s">
        <v>3</v>
      </c>
      <c r="E41" s="36" t="s">
        <v>226</v>
      </c>
      <c r="F41" s="36" t="s">
        <v>76</v>
      </c>
      <c r="G41" s="317">
        <v>100000</v>
      </c>
      <c r="H41" s="37"/>
      <c r="I41" s="37"/>
      <c r="J41" s="37"/>
      <c r="K41" s="37"/>
      <c r="L41" s="37"/>
      <c r="M41" s="37"/>
      <c r="N41" s="37"/>
    </row>
    <row r="42" spans="1:14" ht="94.5" thickBot="1">
      <c r="A42" s="71" t="s">
        <v>300</v>
      </c>
      <c r="B42" s="72" t="s">
        <v>133</v>
      </c>
      <c r="C42" s="72" t="s">
        <v>4</v>
      </c>
      <c r="D42" s="72" t="s">
        <v>3</v>
      </c>
      <c r="E42" s="72" t="s">
        <v>434</v>
      </c>
      <c r="F42" s="72" t="s">
        <v>76</v>
      </c>
      <c r="G42" s="317">
        <v>401940</v>
      </c>
      <c r="H42" s="37"/>
      <c r="I42" s="37"/>
      <c r="J42" s="37"/>
      <c r="K42" s="37"/>
      <c r="L42" s="37"/>
      <c r="M42" s="37"/>
      <c r="N42" s="37"/>
    </row>
    <row r="43" spans="1:14" ht="94.5" thickBot="1">
      <c r="A43" s="71" t="s">
        <v>302</v>
      </c>
      <c r="B43" s="72" t="s">
        <v>133</v>
      </c>
      <c r="C43" s="72" t="s">
        <v>4</v>
      </c>
      <c r="D43" s="72" t="s">
        <v>3</v>
      </c>
      <c r="E43" s="72" t="s">
        <v>435</v>
      </c>
      <c r="F43" s="72" t="s">
        <v>76</v>
      </c>
      <c r="G43" s="317">
        <v>94359.91</v>
      </c>
      <c r="H43" s="37"/>
      <c r="I43" s="37"/>
      <c r="J43" s="37"/>
      <c r="K43" s="37"/>
      <c r="L43" s="37"/>
      <c r="M43" s="37"/>
      <c r="N43" s="37"/>
    </row>
    <row r="44" spans="1:14" ht="113.25" thickBot="1">
      <c r="A44" s="30" t="s">
        <v>248</v>
      </c>
      <c r="B44" s="36" t="s">
        <v>133</v>
      </c>
      <c r="C44" s="36" t="s">
        <v>77</v>
      </c>
      <c r="D44" s="36" t="s">
        <v>0</v>
      </c>
      <c r="E44" s="36" t="s">
        <v>192</v>
      </c>
      <c r="F44" s="36" t="s">
        <v>76</v>
      </c>
      <c r="G44" s="317">
        <v>240</v>
      </c>
      <c r="H44" s="37"/>
      <c r="I44" s="37"/>
      <c r="J44" s="37"/>
      <c r="K44" s="37"/>
      <c r="L44" s="37"/>
      <c r="M44" s="37"/>
      <c r="N44" s="37"/>
    </row>
    <row r="45" spans="1:14" ht="94.5" thickBot="1">
      <c r="A45" s="71" t="s">
        <v>31</v>
      </c>
      <c r="B45" s="72" t="s">
        <v>133</v>
      </c>
      <c r="C45" s="72" t="s">
        <v>77</v>
      </c>
      <c r="D45" s="72" t="s">
        <v>0</v>
      </c>
      <c r="E45" s="72" t="s">
        <v>192</v>
      </c>
      <c r="F45" s="72" t="s">
        <v>151</v>
      </c>
      <c r="G45" s="317">
        <v>12000</v>
      </c>
      <c r="H45" s="37"/>
      <c r="I45" s="37"/>
      <c r="J45" s="37"/>
      <c r="K45" s="37"/>
      <c r="L45" s="37"/>
      <c r="M45" s="37"/>
      <c r="N45" s="37"/>
    </row>
    <row r="46" spans="1:14" ht="57" thickBot="1">
      <c r="A46" s="321" t="s">
        <v>147</v>
      </c>
      <c r="B46" s="322" t="s">
        <v>133</v>
      </c>
      <c r="C46" s="322" t="s">
        <v>5</v>
      </c>
      <c r="D46" s="322" t="s">
        <v>6</v>
      </c>
      <c r="E46" s="322" t="s">
        <v>444</v>
      </c>
      <c r="F46" s="322"/>
      <c r="G46" s="323">
        <f>SUM(G47:G54)</f>
        <v>4640057.75</v>
      </c>
      <c r="H46" s="37"/>
      <c r="I46" s="37"/>
      <c r="J46" s="37"/>
      <c r="K46" s="37"/>
      <c r="L46" s="37"/>
      <c r="M46" s="37"/>
      <c r="N46" s="37"/>
    </row>
    <row r="47" spans="1:14" ht="132" thickBot="1">
      <c r="A47" s="30" t="s">
        <v>53</v>
      </c>
      <c r="B47" s="36" t="s">
        <v>133</v>
      </c>
      <c r="C47" s="36" t="s">
        <v>5</v>
      </c>
      <c r="D47" s="36" t="s">
        <v>0</v>
      </c>
      <c r="E47" s="36" t="s">
        <v>277</v>
      </c>
      <c r="F47" s="36">
        <v>100</v>
      </c>
      <c r="G47" s="319">
        <v>1830113.3</v>
      </c>
      <c r="H47" s="37"/>
      <c r="I47" s="37"/>
      <c r="J47" s="37"/>
      <c r="K47" s="37"/>
      <c r="L47" s="37"/>
      <c r="M47" s="37"/>
      <c r="N47" s="37"/>
    </row>
    <row r="48" spans="1:14" ht="75.75" thickBot="1">
      <c r="A48" s="30" t="s">
        <v>294</v>
      </c>
      <c r="B48" s="36" t="s">
        <v>133</v>
      </c>
      <c r="C48" s="36" t="s">
        <v>5</v>
      </c>
      <c r="D48" s="36" t="s">
        <v>0</v>
      </c>
      <c r="E48" s="36" t="s">
        <v>221</v>
      </c>
      <c r="F48" s="36" t="s">
        <v>76</v>
      </c>
      <c r="G48" s="320">
        <v>1828338.45</v>
      </c>
      <c r="H48" s="37"/>
      <c r="I48" s="37"/>
      <c r="J48" s="37"/>
      <c r="K48" s="37"/>
      <c r="L48" s="37"/>
      <c r="M48" s="37"/>
      <c r="N48" s="37"/>
    </row>
    <row r="49" spans="1:14" ht="60" customHeight="1" thickBot="1">
      <c r="A49" s="30" t="s">
        <v>21</v>
      </c>
      <c r="B49" s="36" t="s">
        <v>133</v>
      </c>
      <c r="C49" s="36" t="s">
        <v>5</v>
      </c>
      <c r="D49" s="36" t="s">
        <v>0</v>
      </c>
      <c r="E49" s="36" t="s">
        <v>278</v>
      </c>
      <c r="F49" s="36">
        <v>800</v>
      </c>
      <c r="G49" s="317">
        <v>5000</v>
      </c>
      <c r="H49" s="37"/>
      <c r="I49" s="37"/>
      <c r="J49" s="37"/>
      <c r="K49" s="37"/>
      <c r="L49" s="37"/>
      <c r="M49" s="37"/>
      <c r="N49" s="37"/>
    </row>
    <row r="50" spans="1:14" ht="210" customHeight="1" thickBot="1">
      <c r="A50" s="30" t="s">
        <v>308</v>
      </c>
      <c r="B50" s="36" t="s">
        <v>133</v>
      </c>
      <c r="C50" s="36" t="s">
        <v>5</v>
      </c>
      <c r="D50" s="36" t="s">
        <v>0</v>
      </c>
      <c r="E50" s="36" t="s">
        <v>311</v>
      </c>
      <c r="F50" s="36" t="s">
        <v>148</v>
      </c>
      <c r="G50" s="317">
        <v>557624</v>
      </c>
      <c r="H50" s="37"/>
      <c r="I50" s="37"/>
      <c r="J50" s="37"/>
      <c r="K50" s="37"/>
      <c r="L50" s="37"/>
      <c r="M50" s="37"/>
      <c r="N50" s="37"/>
    </row>
    <row r="51" spans="1:14" ht="216" customHeight="1" thickBot="1">
      <c r="A51" s="30" t="s">
        <v>309</v>
      </c>
      <c r="B51" s="36" t="s">
        <v>133</v>
      </c>
      <c r="C51" s="36" t="s">
        <v>5</v>
      </c>
      <c r="D51" s="36" t="s">
        <v>0</v>
      </c>
      <c r="E51" s="36" t="s">
        <v>312</v>
      </c>
      <c r="F51" s="36" t="s">
        <v>148</v>
      </c>
      <c r="G51" s="317">
        <v>238982</v>
      </c>
      <c r="H51" s="37"/>
      <c r="I51" s="37"/>
      <c r="J51" s="37"/>
      <c r="K51" s="37"/>
      <c r="L51" s="37"/>
      <c r="M51" s="37"/>
      <c r="N51" s="37"/>
    </row>
    <row r="52" spans="1:14" ht="147" customHeight="1" thickBot="1">
      <c r="A52" s="30" t="s">
        <v>486</v>
      </c>
      <c r="B52" s="36" t="s">
        <v>133</v>
      </c>
      <c r="C52" s="36" t="s">
        <v>5</v>
      </c>
      <c r="D52" s="36" t="s">
        <v>0</v>
      </c>
      <c r="E52" s="36" t="s">
        <v>224</v>
      </c>
      <c r="F52" s="36" t="s">
        <v>76</v>
      </c>
      <c r="G52" s="317">
        <v>30000</v>
      </c>
      <c r="H52" s="37"/>
      <c r="I52" s="37"/>
      <c r="J52" s="37"/>
      <c r="K52" s="37"/>
      <c r="L52" s="37"/>
      <c r="M52" s="37"/>
      <c r="N52" s="37"/>
    </row>
    <row r="53" spans="1:14" ht="91.5" customHeight="1" thickBot="1">
      <c r="A53" s="31" t="s">
        <v>229</v>
      </c>
      <c r="B53" s="36" t="s">
        <v>133</v>
      </c>
      <c r="C53" s="36" t="s">
        <v>5</v>
      </c>
      <c r="D53" s="36" t="s">
        <v>0</v>
      </c>
      <c r="E53" s="36" t="s">
        <v>226</v>
      </c>
      <c r="F53" s="36" t="s">
        <v>76</v>
      </c>
      <c r="G53" s="317">
        <v>100000</v>
      </c>
      <c r="H53" s="37"/>
      <c r="I53" s="37"/>
      <c r="J53" s="37"/>
      <c r="K53" s="37"/>
      <c r="L53" s="37"/>
      <c r="M53" s="37"/>
      <c r="N53" s="37"/>
    </row>
    <row r="54" spans="1:14" ht="113.25" thickBot="1">
      <c r="A54" s="30" t="s">
        <v>55</v>
      </c>
      <c r="B54" s="36" t="s">
        <v>133</v>
      </c>
      <c r="C54" s="36" t="s">
        <v>5</v>
      </c>
      <c r="D54" s="36" t="s">
        <v>0</v>
      </c>
      <c r="E54" s="36" t="s">
        <v>262</v>
      </c>
      <c r="F54" s="36">
        <v>200</v>
      </c>
      <c r="G54" s="317">
        <v>50000</v>
      </c>
      <c r="H54" s="37"/>
      <c r="I54" s="37"/>
      <c r="J54" s="37"/>
      <c r="K54" s="37"/>
      <c r="L54" s="37"/>
      <c r="M54" s="37"/>
      <c r="N54" s="37"/>
    </row>
    <row r="55" spans="1:14" ht="19.5" thickBot="1">
      <c r="A55" s="38" t="s">
        <v>60</v>
      </c>
      <c r="B55" s="35"/>
      <c r="C55" s="35"/>
      <c r="D55" s="35"/>
      <c r="E55" s="35"/>
      <c r="F55" s="35"/>
      <c r="G55" s="50">
        <f>SUM(G10+G46)</f>
        <v>17515824.3</v>
      </c>
      <c r="H55" s="37"/>
      <c r="I55" s="37"/>
      <c r="J55" s="37"/>
      <c r="K55" s="37"/>
      <c r="L55" s="37"/>
      <c r="M55" s="37"/>
      <c r="N55" s="37"/>
    </row>
    <row r="56" spans="1:14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</sheetData>
  <sheetProtection/>
  <mergeCells count="10">
    <mergeCell ref="C3:G3"/>
    <mergeCell ref="F4:G4"/>
    <mergeCell ref="A6:G6"/>
    <mergeCell ref="B16:B17"/>
    <mergeCell ref="C16:C17"/>
    <mergeCell ref="D16:D17"/>
    <mergeCell ref="E16:E17"/>
    <mergeCell ref="F16:F17"/>
    <mergeCell ref="G16:G17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56" t="s">
        <v>279</v>
      </c>
      <c r="H2" s="357"/>
      <c r="I2" s="357"/>
    </row>
    <row r="3" spans="3:9" ht="15.75">
      <c r="C3" s="356" t="s">
        <v>244</v>
      </c>
      <c r="D3" s="357"/>
      <c r="E3" s="357"/>
      <c r="F3" s="357"/>
      <c r="G3" s="357"/>
      <c r="H3" s="357"/>
      <c r="I3" s="357"/>
    </row>
    <row r="4" spans="3:9" ht="15.75">
      <c r="C4" s="356" t="s">
        <v>245</v>
      </c>
      <c r="D4" s="357"/>
      <c r="E4" s="357"/>
      <c r="F4" s="357"/>
      <c r="G4" s="357"/>
      <c r="H4" s="357"/>
      <c r="I4" s="357"/>
    </row>
    <row r="5" spans="7:9" ht="15.75">
      <c r="G5" s="347" t="s">
        <v>290</v>
      </c>
      <c r="H5" s="347"/>
      <c r="I5" s="357"/>
    </row>
    <row r="6" ht="18.75">
      <c r="B6" s="21"/>
    </row>
    <row r="7" spans="2:8" ht="18.75" customHeight="1">
      <c r="B7" s="340" t="s">
        <v>280</v>
      </c>
      <c r="C7" s="340"/>
      <c r="D7" s="340"/>
      <c r="E7" s="340"/>
      <c r="F7" s="340"/>
      <c r="G7" s="340"/>
      <c r="H7" s="340"/>
    </row>
    <row r="8" ht="19.5" thickBot="1">
      <c r="B8" s="20"/>
    </row>
    <row r="9" spans="2:9" ht="105" customHeight="1" thickBot="1">
      <c r="B9" s="2" t="s">
        <v>56</v>
      </c>
      <c r="C9" s="2" t="s">
        <v>44</v>
      </c>
      <c r="D9" s="2" t="s">
        <v>45</v>
      </c>
      <c r="E9" s="2" t="s">
        <v>46</v>
      </c>
      <c r="F9" s="2" t="s">
        <v>83</v>
      </c>
      <c r="G9" s="3" t="s">
        <v>61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27" t="s">
        <v>106</v>
      </c>
      <c r="C11" s="28">
        <v>908</v>
      </c>
      <c r="D11" s="28"/>
      <c r="E11" s="28"/>
      <c r="F11" s="28"/>
      <c r="G11" s="28"/>
      <c r="H11" s="158">
        <f>SUM(H12:H44)</f>
        <v>8741539</v>
      </c>
      <c r="I11" s="158">
        <f>SUM(I12:I44)</f>
        <v>8636239</v>
      </c>
    </row>
    <row r="12" spans="2:9" ht="158.25" thickBot="1">
      <c r="B12" s="159" t="s">
        <v>28</v>
      </c>
      <c r="C12" s="160">
        <v>908</v>
      </c>
      <c r="D12" s="161" t="s">
        <v>0</v>
      </c>
      <c r="E12" s="161" t="s">
        <v>2</v>
      </c>
      <c r="F12" s="161" t="s">
        <v>247</v>
      </c>
      <c r="G12" s="161" t="s">
        <v>148</v>
      </c>
      <c r="H12" s="162">
        <v>859424</v>
      </c>
      <c r="I12" s="162">
        <v>859424</v>
      </c>
    </row>
    <row r="13" spans="2:9" ht="158.25" thickBot="1">
      <c r="B13" s="7" t="s">
        <v>25</v>
      </c>
      <c r="C13" s="18" t="s">
        <v>133</v>
      </c>
      <c r="D13" s="18" t="s">
        <v>0</v>
      </c>
      <c r="E13" s="18" t="s">
        <v>1</v>
      </c>
      <c r="F13" s="18" t="s">
        <v>189</v>
      </c>
      <c r="G13" s="18">
        <v>100</v>
      </c>
      <c r="H13" s="49">
        <v>3014209</v>
      </c>
      <c r="I13" s="49">
        <v>3014209</v>
      </c>
    </row>
    <row r="14" spans="2:9" ht="79.5" thickBot="1">
      <c r="B14" s="7" t="s">
        <v>26</v>
      </c>
      <c r="C14" s="18" t="s">
        <v>133</v>
      </c>
      <c r="D14" s="18" t="s">
        <v>0</v>
      </c>
      <c r="E14" s="18" t="s">
        <v>1</v>
      </c>
      <c r="F14" s="18" t="s">
        <v>189</v>
      </c>
      <c r="G14" s="18">
        <v>200</v>
      </c>
      <c r="H14" s="49">
        <v>460367</v>
      </c>
      <c r="I14" s="49">
        <v>460367</v>
      </c>
    </row>
    <row r="15" spans="2:9" ht="48" thickBot="1">
      <c r="B15" s="7" t="s">
        <v>284</v>
      </c>
      <c r="C15" s="18" t="s">
        <v>133</v>
      </c>
      <c r="D15" s="18" t="s">
        <v>0</v>
      </c>
      <c r="E15" s="18" t="s">
        <v>1</v>
      </c>
      <c r="F15" s="18" t="s">
        <v>189</v>
      </c>
      <c r="G15" s="18">
        <v>800</v>
      </c>
      <c r="H15" s="49">
        <v>10000</v>
      </c>
      <c r="I15" s="49">
        <v>10000</v>
      </c>
    </row>
    <row r="16" spans="2:9" ht="126.75" thickBot="1">
      <c r="B16" s="7" t="s">
        <v>127</v>
      </c>
      <c r="C16" s="148" t="s">
        <v>133</v>
      </c>
      <c r="D16" s="148" t="s">
        <v>0</v>
      </c>
      <c r="E16" s="148" t="s">
        <v>149</v>
      </c>
      <c r="F16" s="148" t="s">
        <v>236</v>
      </c>
      <c r="G16" s="148" t="s">
        <v>150</v>
      </c>
      <c r="H16" s="163">
        <v>50000</v>
      </c>
      <c r="I16" s="163">
        <v>50000</v>
      </c>
    </row>
    <row r="17" spans="2:9" ht="78.75">
      <c r="B17" s="46" t="s">
        <v>71</v>
      </c>
      <c r="C17" s="358" t="s">
        <v>133</v>
      </c>
      <c r="D17" s="358" t="s">
        <v>0</v>
      </c>
      <c r="E17" s="358">
        <v>13</v>
      </c>
      <c r="F17" s="358" t="s">
        <v>270</v>
      </c>
      <c r="G17" s="358">
        <v>200</v>
      </c>
      <c r="H17" s="354">
        <v>25000</v>
      </c>
      <c r="I17" s="354">
        <v>25000</v>
      </c>
    </row>
    <row r="18" spans="2:9" ht="48" thickBot="1">
      <c r="B18" s="25" t="s">
        <v>48</v>
      </c>
      <c r="C18" s="359"/>
      <c r="D18" s="359"/>
      <c r="E18" s="359"/>
      <c r="F18" s="359"/>
      <c r="G18" s="359"/>
      <c r="H18" s="355"/>
      <c r="I18" s="355"/>
    </row>
    <row r="19" spans="2:9" ht="111" thickBot="1">
      <c r="B19" s="8" t="s">
        <v>30</v>
      </c>
      <c r="C19" s="18" t="s">
        <v>133</v>
      </c>
      <c r="D19" s="18" t="s">
        <v>0</v>
      </c>
      <c r="E19" s="18">
        <v>13</v>
      </c>
      <c r="F19" s="18" t="s">
        <v>271</v>
      </c>
      <c r="G19" s="18">
        <v>200</v>
      </c>
      <c r="H19" s="49">
        <v>18000</v>
      </c>
      <c r="I19" s="49">
        <v>18000</v>
      </c>
    </row>
    <row r="20" spans="2:9" ht="126.75" thickBot="1">
      <c r="B20" s="7" t="s">
        <v>139</v>
      </c>
      <c r="C20" s="18" t="s">
        <v>133</v>
      </c>
      <c r="D20" s="18" t="s">
        <v>0</v>
      </c>
      <c r="E20" s="18">
        <v>13</v>
      </c>
      <c r="F20" s="18" t="s">
        <v>194</v>
      </c>
      <c r="G20" s="18">
        <v>200</v>
      </c>
      <c r="H20" s="49">
        <v>70000</v>
      </c>
      <c r="I20" s="49">
        <v>70000</v>
      </c>
    </row>
    <row r="21" spans="2:9" ht="142.5" thickBot="1">
      <c r="B21" s="8" t="s">
        <v>199</v>
      </c>
      <c r="C21" s="18" t="s">
        <v>133</v>
      </c>
      <c r="D21" s="18" t="s">
        <v>0</v>
      </c>
      <c r="E21" s="18" t="s">
        <v>138</v>
      </c>
      <c r="F21" s="18" t="s">
        <v>255</v>
      </c>
      <c r="G21" s="18" t="s">
        <v>76</v>
      </c>
      <c r="H21" s="49">
        <v>51120</v>
      </c>
      <c r="I21" s="49">
        <v>51120</v>
      </c>
    </row>
    <row r="22" spans="2:9" ht="126.75" thickBot="1">
      <c r="B22" s="8" t="s">
        <v>140</v>
      </c>
      <c r="C22" s="18" t="s">
        <v>133</v>
      </c>
      <c r="D22" s="18" t="s">
        <v>0</v>
      </c>
      <c r="E22" s="18" t="s">
        <v>138</v>
      </c>
      <c r="F22" s="18" t="s">
        <v>273</v>
      </c>
      <c r="G22" s="18" t="s">
        <v>76</v>
      </c>
      <c r="H22" s="49">
        <v>15000</v>
      </c>
      <c r="I22" s="49">
        <v>15000</v>
      </c>
    </row>
    <row r="23" spans="2:9" ht="63.75" thickBot="1">
      <c r="B23" s="25" t="s">
        <v>73</v>
      </c>
      <c r="C23" s="18" t="s">
        <v>133</v>
      </c>
      <c r="D23" s="18" t="s">
        <v>0</v>
      </c>
      <c r="E23" s="18">
        <v>13</v>
      </c>
      <c r="F23" s="18" t="s">
        <v>272</v>
      </c>
      <c r="G23" s="18" t="s">
        <v>90</v>
      </c>
      <c r="H23" s="49">
        <v>8000</v>
      </c>
      <c r="I23" s="49">
        <v>8000</v>
      </c>
    </row>
    <row r="24" spans="2:9" ht="111" thickBot="1">
      <c r="B24" s="55" t="s">
        <v>145</v>
      </c>
      <c r="C24" s="161" t="s">
        <v>133</v>
      </c>
      <c r="D24" s="161" t="s">
        <v>0</v>
      </c>
      <c r="E24" s="161" t="s">
        <v>138</v>
      </c>
      <c r="F24" s="161" t="s">
        <v>274</v>
      </c>
      <c r="G24" s="161" t="s">
        <v>76</v>
      </c>
      <c r="H24" s="162">
        <v>50000</v>
      </c>
      <c r="I24" s="162">
        <v>50000</v>
      </c>
    </row>
    <row r="25" spans="2:9" ht="95.25" thickBot="1">
      <c r="B25" s="55" t="s">
        <v>64</v>
      </c>
      <c r="C25" s="161" t="s">
        <v>133</v>
      </c>
      <c r="D25" s="161" t="s">
        <v>0</v>
      </c>
      <c r="E25" s="161" t="s">
        <v>138</v>
      </c>
      <c r="F25" s="161" t="s">
        <v>198</v>
      </c>
      <c r="G25" s="161" t="s">
        <v>76</v>
      </c>
      <c r="H25" s="162">
        <v>63200</v>
      </c>
      <c r="I25" s="162">
        <v>63200</v>
      </c>
    </row>
    <row r="26" spans="2:9" ht="111" thickBot="1">
      <c r="B26" s="55" t="s">
        <v>50</v>
      </c>
      <c r="C26" s="161" t="s">
        <v>133</v>
      </c>
      <c r="D26" s="161" t="s">
        <v>0</v>
      </c>
      <c r="E26" s="161" t="s">
        <v>138</v>
      </c>
      <c r="F26" s="161" t="s">
        <v>200</v>
      </c>
      <c r="G26" s="165" t="s">
        <v>76</v>
      </c>
      <c r="H26" s="166">
        <v>200000</v>
      </c>
      <c r="I26" s="166">
        <v>200000</v>
      </c>
    </row>
    <row r="27" spans="2:9" ht="142.5" thickBot="1">
      <c r="B27" s="25" t="s">
        <v>210</v>
      </c>
      <c r="C27" s="18" t="s">
        <v>133</v>
      </c>
      <c r="D27" s="18" t="s">
        <v>0</v>
      </c>
      <c r="E27" s="18" t="s">
        <v>138</v>
      </c>
      <c r="F27" s="18" t="s">
        <v>249</v>
      </c>
      <c r="G27" s="18" t="s">
        <v>76</v>
      </c>
      <c r="H27" s="49">
        <v>5000</v>
      </c>
      <c r="I27" s="49">
        <v>5000</v>
      </c>
    </row>
    <row r="28" spans="2:9" ht="111" thickBot="1">
      <c r="B28" s="25" t="s">
        <v>237</v>
      </c>
      <c r="C28" s="18" t="s">
        <v>133</v>
      </c>
      <c r="D28" s="18" t="s">
        <v>0</v>
      </c>
      <c r="E28" s="18" t="s">
        <v>138</v>
      </c>
      <c r="F28" s="18" t="s">
        <v>250</v>
      </c>
      <c r="G28" s="18" t="s">
        <v>76</v>
      </c>
      <c r="H28" s="49">
        <v>16000</v>
      </c>
      <c r="I28" s="49">
        <v>16000</v>
      </c>
    </row>
    <row r="29" spans="2:9" ht="79.5" thickBot="1">
      <c r="B29" s="25" t="s">
        <v>238</v>
      </c>
      <c r="C29" s="18" t="s">
        <v>133</v>
      </c>
      <c r="D29" s="18" t="s">
        <v>0</v>
      </c>
      <c r="E29" s="18" t="s">
        <v>138</v>
      </c>
      <c r="F29" s="18" t="s">
        <v>225</v>
      </c>
      <c r="G29" s="18" t="s">
        <v>76</v>
      </c>
      <c r="H29" s="49">
        <v>10000</v>
      </c>
      <c r="I29" s="49">
        <v>10000</v>
      </c>
    </row>
    <row r="30" spans="2:9" ht="79.5" thickBot="1">
      <c r="B30" s="25" t="s">
        <v>142</v>
      </c>
      <c r="C30" s="18" t="s">
        <v>133</v>
      </c>
      <c r="D30" s="18" t="s">
        <v>0</v>
      </c>
      <c r="E30" s="18" t="s">
        <v>138</v>
      </c>
      <c r="F30" s="18" t="s">
        <v>275</v>
      </c>
      <c r="G30" s="18" t="s">
        <v>76</v>
      </c>
      <c r="H30" s="49">
        <v>10000</v>
      </c>
      <c r="I30" s="49">
        <v>10000</v>
      </c>
    </row>
    <row r="31" spans="2:9" ht="189.75" thickBot="1">
      <c r="B31" s="7" t="s">
        <v>74</v>
      </c>
      <c r="C31" s="18" t="s">
        <v>133</v>
      </c>
      <c r="D31" s="18" t="s">
        <v>2</v>
      </c>
      <c r="E31" s="18" t="s">
        <v>3</v>
      </c>
      <c r="F31" s="18" t="s">
        <v>135</v>
      </c>
      <c r="G31" s="18">
        <v>100</v>
      </c>
      <c r="H31" s="49">
        <v>138700</v>
      </c>
      <c r="I31" s="49">
        <v>138700</v>
      </c>
    </row>
    <row r="32" spans="2:9" ht="111" thickBot="1">
      <c r="B32" s="25" t="s">
        <v>75</v>
      </c>
      <c r="C32" s="18" t="s">
        <v>133</v>
      </c>
      <c r="D32" s="18" t="s">
        <v>2</v>
      </c>
      <c r="E32" s="18" t="s">
        <v>3</v>
      </c>
      <c r="F32" s="18" t="s">
        <v>276</v>
      </c>
      <c r="G32" s="18">
        <v>200</v>
      </c>
      <c r="H32" s="49">
        <v>7812</v>
      </c>
      <c r="I32" s="49">
        <v>7812</v>
      </c>
    </row>
    <row r="33" spans="2:9" ht="189.75" thickBot="1">
      <c r="B33" s="7" t="s">
        <v>74</v>
      </c>
      <c r="C33" s="18" t="s">
        <v>133</v>
      </c>
      <c r="D33" s="18" t="s">
        <v>2</v>
      </c>
      <c r="E33" s="18" t="s">
        <v>3</v>
      </c>
      <c r="F33" s="18" t="s">
        <v>293</v>
      </c>
      <c r="G33" s="18">
        <v>100</v>
      </c>
      <c r="H33" s="49">
        <v>5088</v>
      </c>
      <c r="I33" s="49">
        <v>5088</v>
      </c>
    </row>
    <row r="34" spans="2:9" ht="95.25" thickBot="1">
      <c r="B34" s="25" t="s">
        <v>78</v>
      </c>
      <c r="C34" s="18" t="s">
        <v>133</v>
      </c>
      <c r="D34" s="18" t="s">
        <v>3</v>
      </c>
      <c r="E34" s="18" t="s">
        <v>77</v>
      </c>
      <c r="F34" s="18" t="s">
        <v>251</v>
      </c>
      <c r="G34" s="18">
        <v>200</v>
      </c>
      <c r="H34" s="49">
        <v>250000</v>
      </c>
      <c r="I34" s="49">
        <v>250000</v>
      </c>
    </row>
    <row r="35" spans="2:9" ht="95.25" thickBot="1">
      <c r="B35" s="7" t="s">
        <v>79</v>
      </c>
      <c r="C35" s="18" t="s">
        <v>133</v>
      </c>
      <c r="D35" s="18" t="s">
        <v>3</v>
      </c>
      <c r="E35" s="18">
        <v>10</v>
      </c>
      <c r="F35" s="18" t="s">
        <v>155</v>
      </c>
      <c r="G35" s="18">
        <v>200</v>
      </c>
      <c r="H35" s="19">
        <v>200000</v>
      </c>
      <c r="I35" s="19">
        <v>200000</v>
      </c>
    </row>
    <row r="36" spans="2:9" ht="126.75" thickBot="1">
      <c r="B36" s="7" t="s">
        <v>144</v>
      </c>
      <c r="C36" s="18" t="s">
        <v>133</v>
      </c>
      <c r="D36" s="18" t="s">
        <v>3</v>
      </c>
      <c r="E36" s="18">
        <v>10</v>
      </c>
      <c r="F36" s="18" t="s">
        <v>156</v>
      </c>
      <c r="G36" s="18">
        <v>600</v>
      </c>
      <c r="H36" s="49">
        <v>40000</v>
      </c>
      <c r="I36" s="49">
        <v>40000</v>
      </c>
    </row>
    <row r="37" spans="2:9" ht="79.5" thickBot="1">
      <c r="B37" s="7" t="s">
        <v>51</v>
      </c>
      <c r="C37" s="18" t="s">
        <v>133</v>
      </c>
      <c r="D37" s="18" t="s">
        <v>4</v>
      </c>
      <c r="E37" s="18" t="s">
        <v>3</v>
      </c>
      <c r="F37" s="18" t="s">
        <v>253</v>
      </c>
      <c r="G37" s="18">
        <v>200</v>
      </c>
      <c r="H37" s="49">
        <v>850000</v>
      </c>
      <c r="I37" s="49">
        <v>850000</v>
      </c>
    </row>
    <row r="38" spans="2:9" ht="111" thickBot="1">
      <c r="B38" s="7" t="s">
        <v>285</v>
      </c>
      <c r="C38" s="18" t="s">
        <v>133</v>
      </c>
      <c r="D38" s="18" t="s">
        <v>4</v>
      </c>
      <c r="E38" s="18" t="s">
        <v>3</v>
      </c>
      <c r="F38" s="18" t="s">
        <v>212</v>
      </c>
      <c r="G38" s="18">
        <v>200</v>
      </c>
      <c r="H38" s="49">
        <v>609600</v>
      </c>
      <c r="I38" s="49">
        <v>601600</v>
      </c>
    </row>
    <row r="39" spans="2:9" ht="79.5" thickBot="1">
      <c r="B39" s="7" t="s">
        <v>252</v>
      </c>
      <c r="C39" s="18" t="s">
        <v>133</v>
      </c>
      <c r="D39" s="18" t="s">
        <v>4</v>
      </c>
      <c r="E39" s="18" t="s">
        <v>3</v>
      </c>
      <c r="F39" s="18" t="s">
        <v>254</v>
      </c>
      <c r="G39" s="18">
        <v>200</v>
      </c>
      <c r="H39" s="49">
        <v>100000</v>
      </c>
      <c r="I39" s="49">
        <v>100000</v>
      </c>
    </row>
    <row r="40" spans="2:9" ht="111" thickBot="1">
      <c r="B40" s="7" t="s">
        <v>146</v>
      </c>
      <c r="C40" s="18" t="s">
        <v>133</v>
      </c>
      <c r="D40" s="18" t="s">
        <v>4</v>
      </c>
      <c r="E40" s="18" t="s">
        <v>3</v>
      </c>
      <c r="F40" s="18" t="s">
        <v>259</v>
      </c>
      <c r="G40" s="18">
        <v>200</v>
      </c>
      <c r="H40" s="49">
        <v>1398219</v>
      </c>
      <c r="I40" s="49">
        <v>1300919</v>
      </c>
    </row>
    <row r="41" spans="2:9" ht="32.25" thickBot="1">
      <c r="B41" s="7" t="s">
        <v>260</v>
      </c>
      <c r="C41" s="18" t="s">
        <v>133</v>
      </c>
      <c r="D41" s="18" t="s">
        <v>4</v>
      </c>
      <c r="E41" s="18" t="s">
        <v>3</v>
      </c>
      <c r="F41" s="18" t="s">
        <v>219</v>
      </c>
      <c r="G41" s="18" t="s">
        <v>76</v>
      </c>
      <c r="H41" s="49">
        <v>50000</v>
      </c>
      <c r="I41" s="49">
        <v>50000</v>
      </c>
    </row>
    <row r="42" spans="2:9" ht="142.5" thickBot="1">
      <c r="B42" s="7" t="s">
        <v>229</v>
      </c>
      <c r="C42" s="18" t="s">
        <v>133</v>
      </c>
      <c r="D42" s="18" t="s">
        <v>4</v>
      </c>
      <c r="E42" s="18" t="s">
        <v>3</v>
      </c>
      <c r="F42" s="18" t="s">
        <v>261</v>
      </c>
      <c r="G42" s="18" t="s">
        <v>76</v>
      </c>
      <c r="H42" s="49">
        <v>120000</v>
      </c>
      <c r="I42" s="49">
        <v>120000</v>
      </c>
    </row>
    <row r="43" spans="2:9" ht="142.5" thickBot="1">
      <c r="B43" s="7" t="s">
        <v>248</v>
      </c>
      <c r="C43" s="18" t="s">
        <v>133</v>
      </c>
      <c r="D43" s="18" t="s">
        <v>77</v>
      </c>
      <c r="E43" s="18" t="s">
        <v>1</v>
      </c>
      <c r="F43" s="18" t="s">
        <v>192</v>
      </c>
      <c r="G43" s="18" t="s">
        <v>76</v>
      </c>
      <c r="H43" s="49">
        <v>800</v>
      </c>
      <c r="I43" s="49">
        <v>800</v>
      </c>
    </row>
    <row r="44" spans="2:9" ht="126.75" thickBot="1">
      <c r="B44" s="7" t="s">
        <v>31</v>
      </c>
      <c r="C44" s="18" t="s">
        <v>133</v>
      </c>
      <c r="D44" s="18" t="s">
        <v>77</v>
      </c>
      <c r="E44" s="18" t="s">
        <v>1</v>
      </c>
      <c r="F44" s="18" t="s">
        <v>192</v>
      </c>
      <c r="G44" s="18" t="s">
        <v>151</v>
      </c>
      <c r="H44" s="49">
        <v>36000</v>
      </c>
      <c r="I44" s="49">
        <v>36000</v>
      </c>
    </row>
    <row r="45" spans="2:9" ht="63.75" thickBot="1">
      <c r="B45" s="27" t="s">
        <v>147</v>
      </c>
      <c r="C45" s="164" t="s">
        <v>133</v>
      </c>
      <c r="D45" s="164" t="s">
        <v>5</v>
      </c>
      <c r="E45" s="164" t="s">
        <v>6</v>
      </c>
      <c r="F45" s="164" t="s">
        <v>43</v>
      </c>
      <c r="G45" s="164"/>
      <c r="H45" s="158">
        <f>SUM(H46:H52)</f>
        <v>4519461</v>
      </c>
      <c r="I45" s="158">
        <f>SUM(I46:I52)</f>
        <v>4519461</v>
      </c>
    </row>
    <row r="46" spans="2:9" ht="174" thickBot="1">
      <c r="B46" s="7" t="s">
        <v>286</v>
      </c>
      <c r="C46" s="18" t="s">
        <v>133</v>
      </c>
      <c r="D46" s="18" t="s">
        <v>5</v>
      </c>
      <c r="E46" s="18" t="s">
        <v>0</v>
      </c>
      <c r="F46" s="18" t="s">
        <v>277</v>
      </c>
      <c r="G46" s="18">
        <v>100</v>
      </c>
      <c r="H46" s="49">
        <v>2859567</v>
      </c>
      <c r="I46" s="49">
        <v>2859567</v>
      </c>
    </row>
    <row r="47" spans="2:9" ht="252.75" thickBot="1">
      <c r="B47" s="7" t="s">
        <v>54</v>
      </c>
      <c r="C47" s="18" t="s">
        <v>133</v>
      </c>
      <c r="D47" s="18" t="s">
        <v>5</v>
      </c>
      <c r="E47" s="18" t="s">
        <v>0</v>
      </c>
      <c r="F47" s="18" t="s">
        <v>221</v>
      </c>
      <c r="G47" s="18" t="s">
        <v>76</v>
      </c>
      <c r="H47" s="49">
        <v>1384894</v>
      </c>
      <c r="I47" s="49">
        <v>1389894</v>
      </c>
    </row>
    <row r="48" spans="2:9" ht="63.75" thickBot="1">
      <c r="B48" s="7" t="s">
        <v>21</v>
      </c>
      <c r="C48" s="18" t="s">
        <v>133</v>
      </c>
      <c r="D48" s="18" t="s">
        <v>5</v>
      </c>
      <c r="E48" s="18" t="s">
        <v>0</v>
      </c>
      <c r="F48" s="18" t="s">
        <v>278</v>
      </c>
      <c r="G48" s="18">
        <v>800</v>
      </c>
      <c r="H48" s="49">
        <v>5000</v>
      </c>
      <c r="I48" s="49">
        <v>5000</v>
      </c>
    </row>
    <row r="49" spans="2:9" ht="142.5" thickBot="1">
      <c r="B49" s="7" t="s">
        <v>227</v>
      </c>
      <c r="C49" s="18" t="s">
        <v>133</v>
      </c>
      <c r="D49" s="18" t="s">
        <v>5</v>
      </c>
      <c r="E49" s="18" t="s">
        <v>0</v>
      </c>
      <c r="F49" s="18" t="s">
        <v>224</v>
      </c>
      <c r="G49" s="18" t="s">
        <v>76</v>
      </c>
      <c r="H49" s="49">
        <v>5000</v>
      </c>
      <c r="I49" s="49">
        <v>5000</v>
      </c>
    </row>
    <row r="50" spans="2:9" ht="79.5" thickBot="1">
      <c r="B50" s="89" t="s">
        <v>228</v>
      </c>
      <c r="C50" s="18" t="s">
        <v>133</v>
      </c>
      <c r="D50" s="18" t="s">
        <v>5</v>
      </c>
      <c r="E50" s="18" t="s">
        <v>0</v>
      </c>
      <c r="F50" s="18" t="s">
        <v>225</v>
      </c>
      <c r="G50" s="18" t="s">
        <v>76</v>
      </c>
      <c r="H50" s="49">
        <v>15000</v>
      </c>
      <c r="I50" s="49">
        <v>10000</v>
      </c>
    </row>
    <row r="51" spans="2:9" ht="142.5" thickBot="1">
      <c r="B51" s="8" t="s">
        <v>229</v>
      </c>
      <c r="C51" s="18" t="s">
        <v>133</v>
      </c>
      <c r="D51" s="18" t="s">
        <v>5</v>
      </c>
      <c r="E51" s="18" t="s">
        <v>0</v>
      </c>
      <c r="F51" s="18" t="s">
        <v>226</v>
      </c>
      <c r="G51" s="18" t="s">
        <v>76</v>
      </c>
      <c r="H51" s="49">
        <v>150000</v>
      </c>
      <c r="I51" s="49">
        <v>150000</v>
      </c>
    </row>
    <row r="52" spans="2:9" ht="142.5" thickBot="1">
      <c r="B52" s="7" t="s">
        <v>55</v>
      </c>
      <c r="C52" s="18" t="s">
        <v>133</v>
      </c>
      <c r="D52" s="18" t="s">
        <v>5</v>
      </c>
      <c r="E52" s="18" t="s">
        <v>0</v>
      </c>
      <c r="F52" s="18" t="s">
        <v>262</v>
      </c>
      <c r="G52" s="18">
        <v>200</v>
      </c>
      <c r="H52" s="49">
        <v>100000</v>
      </c>
      <c r="I52" s="49">
        <v>100000</v>
      </c>
    </row>
    <row r="53" spans="2:9" ht="16.5" thickBot="1">
      <c r="B53" s="27" t="s">
        <v>60</v>
      </c>
      <c r="C53" s="164"/>
      <c r="D53" s="164"/>
      <c r="E53" s="164"/>
      <c r="F53" s="164"/>
      <c r="G53" s="164"/>
      <c r="H53" s="158">
        <f>SUM(H11+H45)</f>
        <v>13261000</v>
      </c>
      <c r="I53" s="158">
        <f>SUM(I11+I45)</f>
        <v>13155700</v>
      </c>
    </row>
  </sheetData>
  <sheetProtection/>
  <mergeCells count="12">
    <mergeCell ref="F17:F18"/>
    <mergeCell ref="G17:G18"/>
    <mergeCell ref="H17:H18"/>
    <mergeCell ref="B7:H7"/>
    <mergeCell ref="I17:I18"/>
    <mergeCell ref="G2:I2"/>
    <mergeCell ref="C3:I3"/>
    <mergeCell ref="C4:I4"/>
    <mergeCell ref="G5:I5"/>
    <mergeCell ref="C17:C18"/>
    <mergeCell ref="D17:D18"/>
    <mergeCell ref="E17:E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2020-12-26T15:51:13Z</cp:lastPrinted>
  <dcterms:created xsi:type="dcterms:W3CDTF">2014-11-10T05:52:58Z</dcterms:created>
  <dcterms:modified xsi:type="dcterms:W3CDTF">2021-10-18T17:55:09Z</dcterms:modified>
  <cp:category/>
  <cp:version/>
  <cp:contentType/>
  <cp:contentStatus/>
</cp:coreProperties>
</file>